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ch8753516\Desktop\"/>
    </mc:Choice>
  </mc:AlternateContent>
  <bookViews>
    <workbookView xWindow="0" yWindow="0" windowWidth="19200" windowHeight="10860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4" i="1" l="1"/>
  <c r="E412" i="1" l="1"/>
  <c r="E408" i="1" l="1"/>
  <c r="E410" i="1"/>
  <c r="C76" i="1" l="1"/>
  <c r="C68" i="1" l="1"/>
  <c r="C60" i="1" l="1"/>
  <c r="E331" i="1" l="1"/>
  <c r="C12" i="1"/>
  <c r="C20" i="1"/>
  <c r="C28" i="1"/>
  <c r="C36" i="1"/>
  <c r="C44" i="1"/>
  <c r="C52" i="1"/>
  <c r="E322" i="1" l="1"/>
  <c r="G112" i="1" l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F113" i="1"/>
  <c r="F114" i="1" s="1"/>
  <c r="F115" i="1" s="1"/>
  <c r="F116" i="1" s="1"/>
  <c r="F117" i="1" s="1"/>
  <c r="F118" i="1" s="1"/>
  <c r="F119" i="1" s="1"/>
  <c r="F120" i="1" s="1"/>
  <c r="F121" i="1" s="1"/>
  <c r="F122" i="1" s="1"/>
  <c r="F89" i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2" i="1"/>
  <c r="G89" i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252" i="1" l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F123" i="1"/>
  <c r="F124" i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G284" i="1" l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F188" i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187" i="1"/>
  <c r="F297" i="1" l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l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3" i="1" s="1"/>
  <c r="G314" i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3" i="1" s="1"/>
  <c r="G334" i="1" s="1"/>
  <c r="G335" i="1" l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F334" i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G346" i="1" l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F349" i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G361" i="1" l="1"/>
  <c r="G362" i="1" s="1"/>
  <c r="G363" i="1" s="1"/>
  <c r="G364" i="1" s="1"/>
  <c r="G365" i="1" s="1"/>
  <c r="G366" i="1" s="1"/>
  <c r="G367" i="1" s="1"/>
  <c r="G368" i="1" l="1"/>
  <c r="F368" i="1"/>
  <c r="F369" i="1" l="1"/>
  <c r="F370" i="1" s="1"/>
  <c r="F371" i="1" s="1"/>
  <c r="F372" i="1" s="1"/>
  <c r="F373" i="1" s="1"/>
  <c r="F374" i="1" s="1"/>
  <c r="G369" i="1"/>
  <c r="G370" i="1" s="1"/>
  <c r="G371" i="1" s="1"/>
  <c r="F375" i="1" l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G372" i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l="1"/>
  <c r="G397" i="1" s="1"/>
  <c r="G398" i="1" s="1"/>
  <c r="G399" i="1" s="1"/>
  <c r="F397" i="1"/>
  <c r="F398" i="1" s="1"/>
  <c r="F396" i="1"/>
  <c r="F399" i="1" l="1"/>
  <c r="G400" i="1" l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F400" i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l="1"/>
  <c r="G415" i="1"/>
  <c r="F417" i="1" l="1"/>
  <c r="F418" i="1" s="1"/>
  <c r="F419" i="1" s="1"/>
  <c r="F420" i="1" s="1"/>
  <c r="F416" i="1"/>
  <c r="G416" i="1"/>
  <c r="G417" i="1" s="1"/>
  <c r="G418" i="1" s="1"/>
  <c r="G419" i="1" s="1"/>
  <c r="G420" i="1" s="1"/>
</calcChain>
</file>

<file path=xl/comments1.xml><?xml version="1.0" encoding="utf-8"?>
<comments xmlns="http://schemas.openxmlformats.org/spreadsheetml/2006/main">
  <authors>
    <author>q</author>
    <author>sca8753516</author>
    <author>Suzanne Farrar</author>
  </authors>
  <commentList>
    <comment ref="C142" authorId="0" shapeId="0">
      <text>
        <r>
          <rPr>
            <b/>
            <sz val="8"/>
            <color indexed="81"/>
            <rFont val="Tahoma"/>
            <family val="2"/>
          </rPr>
          <t>This is membership number, as there is no invoice number</t>
        </r>
      </text>
    </comment>
    <comment ref="C147" authorId="0" shapeId="0">
      <text>
        <r>
          <rPr>
            <b/>
            <sz val="8"/>
            <color indexed="81"/>
            <rFont val="Tahoma"/>
            <family val="2"/>
          </rPr>
          <t>This is order no, not invoice number - no invoice number exists</t>
        </r>
      </text>
    </comment>
    <comment ref="B271" authorId="1" shapeId="0">
      <text>
        <r>
          <rPr>
            <b/>
            <sz val="9"/>
            <color indexed="81"/>
            <rFont val="Tahoma"/>
            <family val="2"/>
          </rPr>
          <t>sca8753516:</t>
        </r>
        <r>
          <rPr>
            <sz val="9"/>
            <color indexed="81"/>
            <rFont val="Tahoma"/>
            <family val="2"/>
          </rPr>
          <t xml:space="preserve">
Pete Rutherford</t>
        </r>
      </text>
    </comment>
    <comment ref="B272" authorId="1" shapeId="0">
      <text>
        <r>
          <rPr>
            <b/>
            <sz val="9"/>
            <color indexed="81"/>
            <rFont val="Tahoma"/>
            <family val="2"/>
          </rPr>
          <t>sca8753516:</t>
        </r>
        <r>
          <rPr>
            <sz val="9"/>
            <color indexed="81"/>
            <rFont val="Tahoma"/>
            <family val="2"/>
          </rPr>
          <t xml:space="preserve">
Pete Rutherford</t>
        </r>
      </text>
    </comment>
    <comment ref="B273" authorId="1" shapeId="0">
      <text>
        <r>
          <rPr>
            <b/>
            <sz val="9"/>
            <color indexed="81"/>
            <rFont val="Tahoma"/>
            <family val="2"/>
          </rPr>
          <t>sca8753516:</t>
        </r>
        <r>
          <rPr>
            <sz val="9"/>
            <color indexed="81"/>
            <rFont val="Tahoma"/>
            <family val="2"/>
          </rPr>
          <t xml:space="preserve">
Pete Rutherford</t>
        </r>
      </text>
    </comment>
    <comment ref="B274" authorId="1" shapeId="0">
      <text>
        <r>
          <rPr>
            <b/>
            <sz val="9"/>
            <color indexed="81"/>
            <rFont val="Tahoma"/>
            <family val="2"/>
          </rPr>
          <t>sca8753516:</t>
        </r>
        <r>
          <rPr>
            <sz val="9"/>
            <color indexed="81"/>
            <rFont val="Tahoma"/>
            <family val="2"/>
          </rPr>
          <t xml:space="preserve">
Pete Rutherford</t>
        </r>
      </text>
    </comment>
    <comment ref="B275" authorId="1" shapeId="0">
      <text>
        <r>
          <rPr>
            <b/>
            <sz val="9"/>
            <color indexed="81"/>
            <rFont val="Tahoma"/>
            <family val="2"/>
          </rPr>
          <t>sca8753516:</t>
        </r>
        <r>
          <rPr>
            <sz val="9"/>
            <color indexed="81"/>
            <rFont val="Tahoma"/>
            <family val="2"/>
          </rPr>
          <t xml:space="preserve">
Pete Rutherford</t>
        </r>
      </text>
    </comment>
    <comment ref="B277" authorId="1" shapeId="0">
      <text>
        <r>
          <rPr>
            <b/>
            <sz val="9"/>
            <color indexed="81"/>
            <rFont val="Tahoma"/>
            <family val="2"/>
          </rPr>
          <t>sca8753516:</t>
        </r>
        <r>
          <rPr>
            <sz val="9"/>
            <color indexed="81"/>
            <rFont val="Tahoma"/>
            <family val="2"/>
          </rPr>
          <t xml:space="preserve">
Pete Rutherford</t>
        </r>
      </text>
    </comment>
    <comment ref="B278" authorId="1" shapeId="0">
      <text>
        <r>
          <rPr>
            <b/>
            <sz val="9"/>
            <color indexed="81"/>
            <rFont val="Tahoma"/>
            <family val="2"/>
          </rPr>
          <t>sca8753516:</t>
        </r>
        <r>
          <rPr>
            <sz val="9"/>
            <color indexed="81"/>
            <rFont val="Tahoma"/>
            <family val="2"/>
          </rPr>
          <t xml:space="preserve">
Pete Rutherford</t>
        </r>
      </text>
    </comment>
    <comment ref="B322" authorId="1" shapeId="0">
      <text>
        <r>
          <rPr>
            <b/>
            <sz val="9"/>
            <color indexed="81"/>
            <rFont val="Tahoma"/>
            <family val="2"/>
          </rPr>
          <t>sca8753516:</t>
        </r>
        <r>
          <rPr>
            <sz val="9"/>
            <color indexed="81"/>
            <rFont val="Tahoma"/>
            <family val="2"/>
          </rPr>
          <t xml:space="preserve">
Mel Walker</t>
        </r>
      </text>
    </comment>
    <comment ref="B323" authorId="1" shapeId="0">
      <text>
        <r>
          <rPr>
            <b/>
            <sz val="9"/>
            <color indexed="81"/>
            <rFont val="Tahoma"/>
            <family val="2"/>
          </rPr>
          <t>sca8753516:</t>
        </r>
        <r>
          <rPr>
            <sz val="9"/>
            <color indexed="81"/>
            <rFont val="Tahoma"/>
            <family val="2"/>
          </rPr>
          <t xml:space="preserve">
Sue Roberts</t>
        </r>
      </text>
    </comment>
    <comment ref="B324" authorId="2" shapeId="0">
      <text>
        <r>
          <rPr>
            <b/>
            <sz val="9"/>
            <color indexed="81"/>
            <rFont val="Tahoma"/>
            <family val="2"/>
          </rPr>
          <t>Suzanne Farrar:</t>
        </r>
        <r>
          <rPr>
            <sz val="9"/>
            <color indexed="81"/>
            <rFont val="Tahoma"/>
            <family val="2"/>
          </rPr>
          <t xml:space="preserve">
Daniel Timmis</t>
        </r>
      </text>
    </comment>
    <comment ref="B325" authorId="2" shapeId="0">
      <text>
        <r>
          <rPr>
            <b/>
            <sz val="9"/>
            <color indexed="81"/>
            <rFont val="Tahoma"/>
            <family val="2"/>
          </rPr>
          <t>Suzanne Farrar:</t>
        </r>
        <r>
          <rPr>
            <sz val="9"/>
            <color indexed="81"/>
            <rFont val="Tahoma"/>
            <family val="2"/>
          </rPr>
          <t xml:space="preserve">
Ellen Watson</t>
        </r>
      </text>
    </comment>
    <comment ref="B326" authorId="1" shapeId="0">
      <text>
        <r>
          <rPr>
            <b/>
            <sz val="9"/>
            <color indexed="81"/>
            <rFont val="Tahoma"/>
            <family val="2"/>
          </rPr>
          <t>sca8753516:</t>
        </r>
        <r>
          <rPr>
            <sz val="9"/>
            <color indexed="81"/>
            <rFont val="Tahoma"/>
            <family val="2"/>
          </rPr>
          <t xml:space="preserve">
Melanie Walker</t>
        </r>
      </text>
    </comment>
    <comment ref="B327" authorId="1" shapeId="0">
      <text>
        <r>
          <rPr>
            <b/>
            <sz val="9"/>
            <color indexed="81"/>
            <rFont val="Tahoma"/>
            <family val="2"/>
          </rPr>
          <t>sca8753516:</t>
        </r>
        <r>
          <rPr>
            <sz val="9"/>
            <color indexed="81"/>
            <rFont val="Tahoma"/>
            <family val="2"/>
          </rPr>
          <t xml:space="preserve">
Sue Roberts</t>
        </r>
      </text>
    </comment>
    <comment ref="B330" authorId="2" shapeId="0">
      <text>
        <r>
          <rPr>
            <b/>
            <sz val="9"/>
            <color indexed="81"/>
            <rFont val="Tahoma"/>
            <family val="2"/>
          </rPr>
          <t>Suzanne Farrar:</t>
        </r>
        <r>
          <rPr>
            <sz val="9"/>
            <color indexed="81"/>
            <rFont val="Tahoma"/>
            <family val="2"/>
          </rPr>
          <t xml:space="preserve">
Charlotte Harris</t>
        </r>
      </text>
    </comment>
    <comment ref="B369" authorId="1" shapeId="0">
      <text>
        <r>
          <rPr>
            <b/>
            <sz val="9"/>
            <color indexed="81"/>
            <rFont val="Tahoma"/>
            <family val="2"/>
          </rPr>
          <t>sca8753516:</t>
        </r>
        <r>
          <rPr>
            <sz val="9"/>
            <color indexed="81"/>
            <rFont val="Tahoma"/>
            <family val="2"/>
          </rPr>
          <t xml:space="preserve">
to be able to download Ministry 4 Sports planning and tracking software.  The old laptops did not have the capability to manage this software</t>
        </r>
      </text>
    </comment>
  </commentList>
</comments>
</file>

<file path=xl/sharedStrings.xml><?xml version="1.0" encoding="utf-8"?>
<sst xmlns="http://schemas.openxmlformats.org/spreadsheetml/2006/main" count="1014" uniqueCount="608">
  <si>
    <t>Sports Funding - Tracker</t>
  </si>
  <si>
    <t>FIRST YEAR ALLOCATION:</t>
  </si>
  <si>
    <t>First Year TOTAL Allocation</t>
  </si>
  <si>
    <t>SECOND YEAR ALLOCATION:</t>
  </si>
  <si>
    <t>Cover Period: 1st September 2013 to 31st August 2014</t>
  </si>
  <si>
    <t>Cover Period: 1st September 2014 to 31st August 2015</t>
  </si>
  <si>
    <t>2nd payment (April 2015):</t>
  </si>
  <si>
    <t>1st payment (October 2014):</t>
  </si>
  <si>
    <t>Second Year TOTAL Allocation</t>
  </si>
  <si>
    <t>Date</t>
  </si>
  <si>
    <t>Description</t>
  </si>
  <si>
    <t>Code</t>
  </si>
  <si>
    <t>Amount</t>
  </si>
  <si>
    <t>BALANCE</t>
  </si>
  <si>
    <t xml:space="preserve">1st payment (December 2013): </t>
  </si>
  <si>
    <t>2nd payment (April 2014):</t>
  </si>
  <si>
    <t>1st payment (Dec 2013)</t>
  </si>
  <si>
    <t>Tri-Golf Kit Bag</t>
  </si>
  <si>
    <t>2nd payment (April 2014)</t>
  </si>
  <si>
    <t>11/02/2014 (Journal)</t>
  </si>
  <si>
    <t>19/02/14 (Journal)</t>
  </si>
  <si>
    <t>Invoice No.</t>
  </si>
  <si>
    <t>YR5022</t>
  </si>
  <si>
    <t>SiS703</t>
  </si>
  <si>
    <t>YR4037</t>
  </si>
  <si>
    <t>SiS8</t>
  </si>
  <si>
    <t>Yr5005</t>
  </si>
  <si>
    <t>Yr5013</t>
  </si>
  <si>
    <t>J11325</t>
  </si>
  <si>
    <t>Academic Year 2013/14 (Autumn &amp; Spring Terms) School Sports Partnership (Tytherington cluster)</t>
  </si>
  <si>
    <t>SIS 714</t>
  </si>
  <si>
    <t>Schola Foris (Class 3 Forest Schools 2nd Half Autumn Term 2013)</t>
  </si>
  <si>
    <t>Sports in Schools (November &amp; December 2013)</t>
  </si>
  <si>
    <t>Sports in Schools (January &amp; February 2014)</t>
  </si>
  <si>
    <t>Sports in Schools (September &amp; October 2013)</t>
  </si>
  <si>
    <t>Schola Foris (Class 2 Forest Schools 1st half Spring Term 2014)</t>
  </si>
  <si>
    <t>Schola Foris (Class 2 Forest Schools 2nd half Spring Term 2014)</t>
  </si>
  <si>
    <t>Sports in Schools (February to April 2014)</t>
  </si>
  <si>
    <t>SIS 722</t>
  </si>
  <si>
    <t>£8 carriage</t>
  </si>
  <si>
    <t>Spend tally</t>
  </si>
  <si>
    <t>n/a</t>
  </si>
  <si>
    <t>SIS 763</t>
  </si>
  <si>
    <t>PR Coaching Services (Professional Support Subject Lead Development and PE Delivery)</t>
  </si>
  <si>
    <t>INV-0001</t>
  </si>
  <si>
    <t>Bishop Sports and Leisure - Midi-Cricket Mixed Coaching Kit and Play-sport throwing kit</t>
  </si>
  <si>
    <t>Bishop Sports and Leisure - Carriage credit</t>
  </si>
  <si>
    <t>SC-00003949</t>
  </si>
  <si>
    <t>Bishop Sports and Leisure - Tennis Balls</t>
  </si>
  <si>
    <t>SI-000206080</t>
  </si>
  <si>
    <t>03/02/15 (Journal)</t>
  </si>
  <si>
    <t>Sports in Schools (November &amp; December 2014)</t>
  </si>
  <si>
    <t>Sports in Schools  (January &amp; February 2015)</t>
  </si>
  <si>
    <t>SIS 773</t>
  </si>
  <si>
    <t>10/02/15 (Journal)</t>
  </si>
  <si>
    <t>1st payment (October 2014)</t>
  </si>
  <si>
    <t>2nd payment (April 2015)</t>
  </si>
  <si>
    <t>03/07/14 (Journal)</t>
  </si>
  <si>
    <t>ITN Mark Education (Mr Peter Rutherford)</t>
  </si>
  <si>
    <t>11/07/14 (Journal)</t>
  </si>
  <si>
    <t>01411</t>
  </si>
  <si>
    <t>Sports in Schools (April &amp; May 2014)</t>
  </si>
  <si>
    <t>SIS 731</t>
  </si>
  <si>
    <t>Schola Foris (Class 1 Forest Schools 1st half Summer Term 2014)</t>
  </si>
  <si>
    <t>YR5031</t>
  </si>
  <si>
    <t>YR5042</t>
  </si>
  <si>
    <t>Sports in Schools (September &amp; October 2014)</t>
  </si>
  <si>
    <t>SIS 753</t>
  </si>
  <si>
    <t>Schola Foris (Class 1 Forest Schools 2nd half Summer Term 2014)</t>
  </si>
  <si>
    <t>No transfer of Sports in Schools (June to July 2014) as allocation ALL SPENT</t>
  </si>
  <si>
    <t>Notes:</t>
  </si>
  <si>
    <t>Bollington Health &amp; Leisure (Autumn Term 2013 Swim Y2 to Y5)</t>
  </si>
  <si>
    <t>Bollington Health &amp; Leisure (Summer Term 2014 Swim Rec &amp; Y1)</t>
  </si>
  <si>
    <t>Bollington Health &amp; Leisure (Autumn Term 2014 Swim Y3 to Y6)</t>
  </si>
  <si>
    <t>Schola Foris (Class 3 Forest Schools 1st half Autumn Term 2013)</t>
  </si>
  <si>
    <t>No transfer of Swim Spring 2014 Swim (Y2 to Y5) £308.00</t>
  </si>
  <si>
    <t>Tennis Sets</t>
  </si>
  <si>
    <t>Cricket Uniform</t>
  </si>
  <si>
    <t>IMPREST CHQ 700007</t>
  </si>
  <si>
    <t>IMPREST CHQ 700009</t>
  </si>
  <si>
    <t>SI-0000192136</t>
  </si>
  <si>
    <t>Notes</t>
  </si>
  <si>
    <t>Bollington Health &amp; Leisure (Spring Term 2015 Swim Y3 to Y6)</t>
  </si>
  <si>
    <t>11/3/15 (Journal)</t>
  </si>
  <si>
    <t>SIS788</t>
  </si>
  <si>
    <t>Bollington Health &amp; Leisure (Summer Term 2015 Swim Rec &amp; Y2)</t>
  </si>
  <si>
    <t>INV-0002</t>
  </si>
  <si>
    <t>Super Foam Ball Set - Red</t>
  </si>
  <si>
    <t>Super Foam Ball Set - Yellow</t>
  </si>
  <si>
    <t>INV-0004</t>
  </si>
  <si>
    <t>Mitre Cub Ball (Rugby Balls) - 5 off</t>
  </si>
  <si>
    <t>Sports in Schools  (April to May 2015)</t>
  </si>
  <si>
    <t>SIS 796</t>
  </si>
  <si>
    <t>Agrees with GTL for September 2014 to December 2014 TO HERE</t>
  </si>
  <si>
    <t>Agrees with GTL for June 2014 to August 2014 TO HERE</t>
  </si>
  <si>
    <t>4/6/15 (Journal)</t>
  </si>
  <si>
    <t>Macclesfield Schools Sports Partnership: Membership Sep 14 to Aug 15</t>
  </si>
  <si>
    <t>Cricket (Class 3 Summer Term 2)</t>
  </si>
  <si>
    <t>Agrees with GTL for July 2014 to February 2015 TO HERE</t>
  </si>
  <si>
    <t>Sports in Schools  (February to April 2015)</t>
  </si>
  <si>
    <t>Adj-15</t>
  </si>
  <si>
    <t>Macclesfield Schools Sports Partnership: Membership Sep 14 to Aug 15 - Charged Pott</t>
  </si>
  <si>
    <t>Sports in Schools  (June to July 2015)</t>
  </si>
  <si>
    <t>SIS 806</t>
  </si>
  <si>
    <t>Mesh Ball Bag Set</t>
  </si>
  <si>
    <t>Chipping Trainer (4)</t>
  </si>
  <si>
    <t>Pop-up Target - 3m</t>
  </si>
  <si>
    <t>Target Ball Pack (2)</t>
  </si>
  <si>
    <t>Velcro Ball Pack</t>
  </si>
  <si>
    <t>Flexible Marker Cones Set</t>
  </si>
  <si>
    <t>Multi-Purpose Flexible Market Set</t>
  </si>
  <si>
    <t>Mini Bar Pack</t>
  </si>
  <si>
    <t>Association for Physical Education Membership (50%)</t>
  </si>
  <si>
    <t>YR6048</t>
  </si>
  <si>
    <t>Schola Foris (Federation Reception Summer Term 2)</t>
  </si>
  <si>
    <t>The PE &amp; Sports Hub</t>
  </si>
  <si>
    <t>NB: from 1st September, 2015: do NOT code any Swim to Sports</t>
  </si>
  <si>
    <t>1st payment (October 2015)</t>
  </si>
  <si>
    <t>THIRD YEAR ALLOCATION:</t>
  </si>
  <si>
    <t>Cover Period: 1st September 2015 to 31st August 2016</t>
  </si>
  <si>
    <t xml:space="preserve">1st payment (October 2015): </t>
  </si>
  <si>
    <t>2nd payment (April 2016):</t>
  </si>
  <si>
    <t>Third Year TOTAL Allocation</t>
  </si>
  <si>
    <t>A practical Guide to Assessing Without Levels Book</t>
  </si>
  <si>
    <t>Hula Hoops (Red)</t>
  </si>
  <si>
    <t>Hula Hoops (Yellow)</t>
  </si>
  <si>
    <t>Hula Hoops (Blue)</t>
  </si>
  <si>
    <t>Ankle Skip Set</t>
  </si>
  <si>
    <t>dsx hoop storage bag</t>
  </si>
  <si>
    <t>Intro to tag rugby</t>
  </si>
  <si>
    <t>Intro to basketball</t>
  </si>
  <si>
    <t>Intro to hockey</t>
  </si>
  <si>
    <t>Intro to tennis</t>
  </si>
  <si>
    <t>Intro to volleyball</t>
  </si>
  <si>
    <t>Tag rugby belts (yellow)</t>
  </si>
  <si>
    <t>Tag rugby belts (green)</t>
  </si>
  <si>
    <t>Tag rugby book</t>
  </si>
  <si>
    <t>Mitre cub ball - Size 3</t>
  </si>
  <si>
    <t>Hula Hoops (Green)</t>
  </si>
  <si>
    <t>Intro to netball</t>
  </si>
  <si>
    <t>000072</t>
  </si>
  <si>
    <t>Sports in Schools  (September to October 2015)</t>
  </si>
  <si>
    <t>SIS 815</t>
  </si>
  <si>
    <t>Agrees with GTL as at 4th June 2015 TO HERE</t>
  </si>
  <si>
    <t>Agrees with GTL as at 9th July 2015 TO HERE</t>
  </si>
  <si>
    <t>Bollington Health &amp; Leisure (Autumn Term 2015 Swim Y2 &amp; Y3)</t>
  </si>
  <si>
    <t>Agrees with GTL as at 9th November, 2015</t>
  </si>
  <si>
    <t>Journalled back as incorrectly coded to Sports Budget</t>
  </si>
  <si>
    <t>Journal of 12.11.15</t>
  </si>
  <si>
    <t>INV-0006</t>
  </si>
  <si>
    <t>MOVE TO 09211????</t>
  </si>
  <si>
    <t>Treasure Chest (Storage Shed)</t>
  </si>
  <si>
    <t>Throw Down Line and Corner Set (1 off)</t>
  </si>
  <si>
    <t>Junior Sportas Netball Post with Base</t>
  </si>
  <si>
    <t>Sure Shot Easi Shot England Basketball</t>
  </si>
  <si>
    <t>Baden SX Basketball - Size 3</t>
  </si>
  <si>
    <t>Baden SX Basketball - Size 5</t>
  </si>
  <si>
    <t>Throw Down Line and Corner Set (3 off)</t>
  </si>
  <si>
    <t>on GTL of 22.1.16</t>
  </si>
  <si>
    <t>Sports in Schools  (November to December 2015)</t>
  </si>
  <si>
    <t>SIS 824</t>
  </si>
  <si>
    <t>Sportshall &amp; Gymnasium Services Ltd - H&amp;S Inspection of PE Equipment</t>
  </si>
  <si>
    <t>Sports in Schools (January to February 2016)</t>
  </si>
  <si>
    <t>SIS 834</t>
  </si>
  <si>
    <t>CreditCard</t>
  </si>
  <si>
    <t>on GTL Period 10-12</t>
  </si>
  <si>
    <t>on GTL Period 10-12.  AGREES WITH SPORTS GTL RUN AS AT 16.3.16</t>
  </si>
  <si>
    <t>Sand ballast for netball posts</t>
  </si>
  <si>
    <t>Journal</t>
  </si>
  <si>
    <t>Macclesfield Schools Sports Partnership: Membership Sep 15 to Aug 16</t>
  </si>
  <si>
    <t>Sports in Schools (Sep-Oct 2015) - journal to Pott</t>
  </si>
  <si>
    <t>Sports in Schools (Nov-Dec 2015) - journal to Pott</t>
  </si>
  <si>
    <t>SIS 876</t>
  </si>
  <si>
    <t>on GTL Period 10-12+ADJ</t>
  </si>
  <si>
    <t>on GTL Period 10-12+ADJ.  Figure of £1677.08 Agrees with said journal</t>
  </si>
  <si>
    <t>INV-0009</t>
  </si>
  <si>
    <t>IMPREST (chq 700044)</t>
  </si>
  <si>
    <t>2nd payment (April 2016)</t>
  </si>
  <si>
    <t>YR7019</t>
  </si>
  <si>
    <t>INV18480/15</t>
  </si>
  <si>
    <t>On GTL of 16.06.16</t>
  </si>
  <si>
    <t>On GTL of 16.06.16. AGREED WITH SPORTS GTL RUN AS AT 16.06.16</t>
  </si>
  <si>
    <t>Discontinued Federation Branded PE Kit</t>
  </si>
  <si>
    <t>Purchase of (Discontinued) Federation PE Kit</t>
  </si>
  <si>
    <t>IMPREST (chq 700047)</t>
  </si>
  <si>
    <t>SIS 897</t>
  </si>
  <si>
    <t>INV-0010</t>
  </si>
  <si>
    <t>Schola Foris (Federation Reception Summer Term 2) - Journal to Pott</t>
  </si>
  <si>
    <t>SIS 901</t>
  </si>
  <si>
    <t>Journal (SIS 815)</t>
  </si>
  <si>
    <t>Journal (SIS 824)</t>
  </si>
  <si>
    <t>Journal (SIS 834)</t>
  </si>
  <si>
    <t>Journal (SIS 876)</t>
  </si>
  <si>
    <t>Journal (SIS 897)</t>
  </si>
  <si>
    <t>Journal (SIS 901)</t>
  </si>
  <si>
    <t>Sports in Schools (April - May 2016) - journal to Pott</t>
  </si>
  <si>
    <t>Sports in Schools (June - July 2016) - journal to Pott</t>
  </si>
  <si>
    <t>Sports in Schools (Feb - March 2016) - journal to Pott</t>
  </si>
  <si>
    <t>Sports in Schools (Jan-Feb 2016) - journal to Pott</t>
  </si>
  <si>
    <t>Sports in Schools (February to March 2016)</t>
  </si>
  <si>
    <t>Sports in Schools (April - May 2016)</t>
  </si>
  <si>
    <t>On GTL of 06.07.16</t>
  </si>
  <si>
    <t>On GTL of 06.07.16. AGREED WITH SPORTS GTL RUN AS AT 06 07 16</t>
  </si>
  <si>
    <t>Sports in Schools (June - July 2016)</t>
  </si>
  <si>
    <t>INV-0013</t>
  </si>
  <si>
    <t>On GTL of 13.07.16</t>
  </si>
  <si>
    <t>YPO Order of Pack of 50 yellow Document Wallets</t>
  </si>
  <si>
    <t>Aitchisons Landscapes Ltd (portion of grounds maintenance charge)</t>
  </si>
  <si>
    <t>PO 30231699</t>
  </si>
  <si>
    <t>Schola Foris (Summer 2017 commitment: 7 sessions at £150 per session)</t>
  </si>
  <si>
    <t>Inv 2958</t>
  </si>
  <si>
    <t>Aitchisons Landscapes Ltd: Thermo Plastic Markings - netball course and basketball keys</t>
  </si>
  <si>
    <t>PO 30231816</t>
  </si>
  <si>
    <t>FOURTH YEAR ALLOCATION:</t>
  </si>
  <si>
    <t>Cover Period: 1st September 2016 to 31st August 2017</t>
  </si>
  <si>
    <t xml:space="preserve">1st payment (October 2016): </t>
  </si>
  <si>
    <t>Fourth Year TOTAL Allocation</t>
  </si>
  <si>
    <t>Cheshire Sports Solutions (April 2016) - journal from Pott (invoice 201)</t>
  </si>
  <si>
    <t>Cheshire Sports Solutions (May 2016) - journal from Pott (invoice 202)</t>
  </si>
  <si>
    <t>Cheshire Sports Solutions (June 2016) - journal from Pott (invoice 203)</t>
  </si>
  <si>
    <t>Cheshire Sports Solutions (July 2016) - journal from Pott (invoice 204)</t>
  </si>
  <si>
    <t>On GTL of 21.09.16</t>
  </si>
  <si>
    <t>A COMMITMENT - SO NEED TO TAKE THIS FIGURE OFF RECONCILE.</t>
  </si>
  <si>
    <t>NOT YET TAKEN OFF GTL, BUT -118.46+1050+54 = 985.54 = MATCHES GTL OF 21.09.16</t>
  </si>
  <si>
    <t>16/17 - 01</t>
  </si>
  <si>
    <t>Macclesfield and District Cross-Country Subs (16_17)</t>
  </si>
  <si>
    <t>IMPREST (chq 700050)</t>
  </si>
  <si>
    <t>Children's Hi-Vis Vest Age 4-6</t>
  </si>
  <si>
    <t>Children's Hi-Vis Vest Age 7-9</t>
  </si>
  <si>
    <t>Children's Hi-Vis Vest Age 10-12</t>
  </si>
  <si>
    <t>PO 30234373</t>
  </si>
  <si>
    <t>PO 30233710</t>
  </si>
  <si>
    <t>On GTL of 11.11.16</t>
  </si>
  <si>
    <t>16/17 - 04</t>
  </si>
  <si>
    <t>1st payment (October 2016)</t>
  </si>
  <si>
    <t>16/17 - 05</t>
  </si>
  <si>
    <t>Cheshire Sports Solutions (September 2016) - journal from Pott (invoice 205)</t>
  </si>
  <si>
    <t>Cheshire Sports Solutions (October 2016) - journal from Pott (invoice 206)</t>
  </si>
  <si>
    <t>16/17 - 08</t>
  </si>
  <si>
    <t>ON GTL OF 18 01 17</t>
  </si>
  <si>
    <t>ON GTL OF 18 01 17.  AS AT 18 01 17 - IF ADD £1050 COMMITMENT TO THIS, MATCHES GTL FIGURE OF 18 01 17</t>
  </si>
  <si>
    <t>Cheshire Sports Solutions (November 2016) - journal from Pott (invoice 207)</t>
  </si>
  <si>
    <t>16/17 - 09</t>
  </si>
  <si>
    <t>16/17 - 12</t>
  </si>
  <si>
    <t>Cheshire Sports Solutions (January 2017) - journal from Pott (invoice 209)</t>
  </si>
  <si>
    <t>On GTL of 08 03 17</t>
  </si>
  <si>
    <t>On GTL of 08 03 17.  BALANCES TO HERE - SEE NOTE ON REPORT OF 08 03 17</t>
  </si>
  <si>
    <t>CANCELLATION OF SCHOLA FORIS (SUMMER 2017 COMMITMENT: 7 SESSIONS AT £150 PER SESSION)</t>
  </si>
  <si>
    <t>Cheshire Sports Solutions (March 2017)</t>
  </si>
  <si>
    <t>Cheshire Sports Solutions (January 2017) - journal from Pott (invoice 210)</t>
  </si>
  <si>
    <t>16/17 - 13</t>
  </si>
  <si>
    <t>16/17 - 14</t>
  </si>
  <si>
    <t>J-Bill 06020</t>
  </si>
  <si>
    <t>Small Schools Swimming Gala of 28.03.17 - contribution</t>
  </si>
  <si>
    <t>16/17 - 15</t>
  </si>
  <si>
    <t>16/17 - 16</t>
  </si>
  <si>
    <t>00559</t>
  </si>
  <si>
    <t>Cheshire Sports Solutions (April 2017)</t>
  </si>
  <si>
    <t>on GTL of 11 05 17</t>
  </si>
  <si>
    <t>on GTL of 11 05 17.  £2549.95 agrees with Sports GTL of 11 05 17</t>
  </si>
  <si>
    <t>CANCELLED SO MONEY JUST BACK IN POT</t>
  </si>
  <si>
    <t>on GTL of 12 05 17</t>
  </si>
  <si>
    <t>2nd payment (May 2017):</t>
  </si>
  <si>
    <t>2nd payment (April 2017)</t>
  </si>
  <si>
    <t>16/17 - 17</t>
  </si>
  <si>
    <t>16/17 - 18</t>
  </si>
  <si>
    <t>Recoding of payroll from Main Budget - Sports Provision</t>
  </si>
  <si>
    <t>journal</t>
  </si>
  <si>
    <t>16/17 - 19</t>
  </si>
  <si>
    <t>Blue Frog Graphics (digitising of logo for sports wear)</t>
  </si>
  <si>
    <t>00574</t>
  </si>
  <si>
    <t>Cheshire Sports Solutions (May 2017)</t>
  </si>
  <si>
    <t>Hot/Cold Compress x 1 for Sports Day</t>
  </si>
  <si>
    <t>Association for Physical Education Membership</t>
  </si>
  <si>
    <t>INV20973/16</t>
  </si>
  <si>
    <t>Archery Arrows, Ten Box Pack</t>
  </si>
  <si>
    <t>Archery GB - Archery for Beginners Guidebook</t>
  </si>
  <si>
    <t>PO 30240697</t>
  </si>
  <si>
    <t>on GTL of 07 07 17</t>
  </si>
  <si>
    <t>Blue Frog Graphics (sweatshirts with new school logo) 14 at £8.50 each</t>
  </si>
  <si>
    <t>00579</t>
  </si>
  <si>
    <t>Cheshire Sports Solutions (June 2017)</t>
  </si>
  <si>
    <t>Hot/Cold Compress x 9 for Sports Day</t>
  </si>
  <si>
    <t>Order #S-00021062</t>
  </si>
  <si>
    <t>Journal from LMS</t>
  </si>
  <si>
    <t>Blue Frog Graphics (staff PE Fleeces)</t>
  </si>
  <si>
    <t>Invoice 00632</t>
  </si>
  <si>
    <t>PE Laptop for PE Co-ordinator</t>
  </si>
  <si>
    <t>Payroll Claim</t>
  </si>
  <si>
    <t>FIFTH YEAR ALLOCATION:</t>
  </si>
  <si>
    <t>Cover Period: 1st September 2017 to 31st August 2018</t>
  </si>
  <si>
    <t xml:space="preserve">1st payment (October 2017): </t>
  </si>
  <si>
    <t>2nd payment (May 2018):</t>
  </si>
  <si>
    <t>Fifth Year TOTAL Allocation</t>
  </si>
  <si>
    <t>change code to 31351</t>
  </si>
  <si>
    <t>Order 1431 (Credit Card)</t>
  </si>
  <si>
    <t>Lonsdale Club Boxing Kit</t>
  </si>
  <si>
    <t>Samba Fun 12 x 6 Goal (2 off)</t>
  </si>
  <si>
    <t>Stirrup Pump (2 off)</t>
  </si>
  <si>
    <t>Dunlop Tour Table Tennis Net (2 off)</t>
  </si>
  <si>
    <t>32mm Yellow Medium Weight Gym Mat - 1.83x1.22m (4 off)</t>
  </si>
  <si>
    <t>Macclesfield Cross Country Subs (17_18)</t>
  </si>
  <si>
    <t>Invoice 2017-2018</t>
  </si>
  <si>
    <t>PO 30243884</t>
  </si>
  <si>
    <t>PO 30243881</t>
  </si>
  <si>
    <t>Blue Frog Graphics (embroidery of the new school logo on 10 sports navy cotton  tops @£3.50 each</t>
  </si>
  <si>
    <t>Blue Frog Graphics (embroidery of the new school logo on 14 football tops @£3.50 each)</t>
  </si>
  <si>
    <t>00635</t>
  </si>
  <si>
    <t>01111</t>
  </si>
  <si>
    <t>Payroll transfer as mis-coded by ESC to LMS - P. Rutherford salary percentage</t>
  </si>
  <si>
    <t>Journal 25.09.17</t>
  </si>
  <si>
    <t>1st payment (November 2017)</t>
  </si>
  <si>
    <t>on GTL of 29 11 17</t>
  </si>
  <si>
    <t>Cheshire Sports Solutions (September to November 2017)</t>
  </si>
  <si>
    <t>Contribution to Commando Joes COJO Box</t>
  </si>
  <si>
    <t>32mm Yellow Medium Weight Gym Mat - 1.83x1.22m (4 off).  £40 discount</t>
  </si>
  <si>
    <t>CN 95032372</t>
  </si>
  <si>
    <t>Sportshall &amp; Gymnasium Services Ltd - H&amp;S inspeciton of PE Equipment</t>
  </si>
  <si>
    <t>Avon 6' x 8' Double Door Overlap Apex Shed from www.sheds.co.uk  - REFUND</t>
  </si>
  <si>
    <t>Plastic Non-Acoustic Weapon Club Set 12 (£505 + £12 carriage)</t>
  </si>
  <si>
    <t>on GTL of 26 01 18</t>
  </si>
  <si>
    <t>Avon 6' x 8' Double Door Overlap Apex Shed from www.sheds.co.uk - SHED</t>
  </si>
  <si>
    <t>Payroll</t>
  </si>
  <si>
    <t>on GTL of 26 01 18.  MATCHES GTL OF 26 01 18</t>
  </si>
  <si>
    <t>03511</t>
  </si>
  <si>
    <t>Invoice W/1/N3 (credit card)</t>
  </si>
  <si>
    <t>Maudesport - 3 Butterfly Net and Post Sets Mtchplay £74.57 + £7.99 delivery)</t>
  </si>
  <si>
    <t>The Football Academy (16th February to 23rd March)</t>
  </si>
  <si>
    <t>The Football Academy (19th April to 11th May)</t>
  </si>
  <si>
    <t>2nd payment (May 2018)</t>
  </si>
  <si>
    <t>Cannon Hygiene</t>
  </si>
  <si>
    <t>CN19676179</t>
  </si>
  <si>
    <t>Cannon Hygiene - reversal of above mis-coding (should have been to LMS Main Budget)</t>
  </si>
  <si>
    <t>Adj_18</t>
  </si>
  <si>
    <t>On GTL of period 10 to Adj FY 17_18</t>
  </si>
  <si>
    <t>Macclesfield Schools Sports Partnership: Membership Sep 17 to Aug 18 (£500 membership + £20 t-shirts)</t>
  </si>
  <si>
    <t>On GTL of 13 06 18.  MATCHES TO GTL OF 13 06 18</t>
  </si>
  <si>
    <t>Bollington Helth &amp; Leisure - Squash Course</t>
  </si>
  <si>
    <t>The Football Academy (14th May to 19th July - PE Sessions)</t>
  </si>
  <si>
    <t>BSJ0420</t>
  </si>
  <si>
    <t>The Football Academy - 6 Academy sessions</t>
  </si>
  <si>
    <t>The Football Academy - after-school sessions</t>
  </si>
  <si>
    <t>Sanding and Sealing of School Sports Hall</t>
  </si>
  <si>
    <t>Trim Trail from Pentagon Play</t>
  </si>
  <si>
    <t>PO 30249798</t>
  </si>
  <si>
    <t>PO 30249793</t>
  </si>
  <si>
    <t>The Football Academy (23rd July 2018)</t>
  </si>
  <si>
    <t>BSJ0520</t>
  </si>
  <si>
    <t>BSJ0218</t>
  </si>
  <si>
    <t>The Football Academy - PE Coaching for Autumn Term_1</t>
  </si>
  <si>
    <t>BSJ0918</t>
  </si>
  <si>
    <t>on GTL of 24 10 18</t>
  </si>
  <si>
    <t>PO 30250105</t>
  </si>
  <si>
    <t>SIXTH YEAR ALLOCATION:</t>
  </si>
  <si>
    <t>Cover Period: 1st September 2018 to 31st August 2019</t>
  </si>
  <si>
    <t xml:space="preserve">1st payment (November 2018): </t>
  </si>
  <si>
    <t>1st payment (November 2018)</t>
  </si>
  <si>
    <t>Macclesfield Schools Sports Partnership: Membership Sep 18 to Aug 19</t>
  </si>
  <si>
    <t>BSJ1118</t>
  </si>
  <si>
    <t>Upholstered bench blue 2.1m (2 off)</t>
  </si>
  <si>
    <t>Upholstered bench blue 2.1m (2 off) - shipping fee</t>
  </si>
  <si>
    <t>Invoice BSJ0118</t>
  </si>
  <si>
    <t>Order #004484 (Ccard)</t>
  </si>
  <si>
    <t>The Football Academy - PE Coaching for Autumn Term_2 (November)</t>
  </si>
  <si>
    <t>The Football Academy - PE Coaching for Autumn Term_2 (December)</t>
  </si>
  <si>
    <t>BSJ1218</t>
  </si>
  <si>
    <t>on GTL of 24 01 19</t>
  </si>
  <si>
    <t>The Football Academy - PE Coaching for Spring Term_1 (8th Jan to 1st Feb)</t>
  </si>
  <si>
    <t>BSJ0119</t>
  </si>
  <si>
    <t>Indoor and Outdoor Annual Sports Equipment Inspection</t>
  </si>
  <si>
    <t>on GTL of 15 02 19</t>
  </si>
  <si>
    <t>#2018-2019</t>
  </si>
  <si>
    <t>The Football Academy - PE Coaching for Spring Term_2 (4th February to 28th February)</t>
  </si>
  <si>
    <t>BSJ0219</t>
  </si>
  <si>
    <t>Akoa Polo Tops, Akoa Shorts and Akoa Socks for Sports Teams (Trutex)</t>
  </si>
  <si>
    <t>PO 30255363</t>
  </si>
  <si>
    <t>Maintenance Inspection: remedial actions</t>
  </si>
  <si>
    <t>PO 30255335</t>
  </si>
  <si>
    <t>Soft Surfaces to install Rhino Mulch surfacing to existing Timber Trim Trail</t>
  </si>
  <si>
    <t>Lunchtime/PE Equipment</t>
  </si>
  <si>
    <t>The Football Academy - PE Coaching for Spring Term_2 (4th Mar to 28th Mar)</t>
  </si>
  <si>
    <t>BSJ0319</t>
  </si>
  <si>
    <t>PO 30255654</t>
  </si>
  <si>
    <t>PO 30255634</t>
  </si>
  <si>
    <t>5 Paraspeed Chutes (fitness training parachutes)</t>
  </si>
  <si>
    <t>PO 30255850</t>
  </si>
  <si>
    <t>on GTL of 22 05 19</t>
  </si>
  <si>
    <t>The Football Academy - PE Coaching for Summer Term_1 (2nd April to 23rd May)</t>
  </si>
  <si>
    <t>BSJ0519</t>
  </si>
  <si>
    <t>on GTL of 22 05 19 (£30.00 minus £5 VAT)</t>
  </si>
  <si>
    <t>Lyndsay Gymnastics and Trampolining (After School Club: May 2019)</t>
  </si>
  <si>
    <t>The Football Academy - PE Coaching for Summer Term_2 (4th June to 28th June)</t>
  </si>
  <si>
    <t>BSJ0619</t>
  </si>
  <si>
    <t>2nd payment (May 2019)</t>
  </si>
  <si>
    <t>on GTL of 26 06 19</t>
  </si>
  <si>
    <t>on GTL of 26 06 19.  MATCHES GTL OF 26 06 19</t>
  </si>
  <si>
    <t>Subs for Cross Country academic Year 2018-2019 (Invoice loaded March as waiting to see if sending team)</t>
  </si>
  <si>
    <t>Daily Mile - Thermoplastics Designs and Lines Ltd</t>
  </si>
  <si>
    <t>Bollington Health &amp; Leisure - Squash Course for Year 4 Pupils - Summer Term_2</t>
  </si>
  <si>
    <t>Swimming Gala at Bollington Health &amp; Leisure (28th June, 2019)</t>
  </si>
  <si>
    <t>Sixth Year TOTAL Allocation</t>
  </si>
  <si>
    <t>SEVENTH YEAR ALLOCATION:</t>
  </si>
  <si>
    <t>Cover Period: 1st September 2019 to 31st August 2020</t>
  </si>
  <si>
    <t xml:space="preserve">1st payment (November 2019): </t>
  </si>
  <si>
    <t>Seventh Year TOTAL Allocation</t>
  </si>
  <si>
    <t>Staffing Journal - time spent at sporting events with the pupils</t>
  </si>
  <si>
    <t>Staffing Journal - time spent on arranging all the sporting events, and gaining Sainsbury's Gold Award</t>
  </si>
  <si>
    <t>Transfer of Staff pay to ensure 27% on Sports Grant (ie an adjustment)</t>
  </si>
  <si>
    <t>Credit Adjustment in relation to regularstaff member percentage</t>
  </si>
  <si>
    <t>Regular staff percentage (approx 27)  Payroll October 2017</t>
  </si>
  <si>
    <t>Regular staff percentage (approx 27)  Payroll November 2017</t>
  </si>
  <si>
    <t>Regular staff percentage (approx 27)  Payroll December 2017</t>
  </si>
  <si>
    <t>Regular staff percentage (approx 27)  Payroll January 2018</t>
  </si>
  <si>
    <t>Regular staff percentage (approx 27)  Payroll February 2018 (less then usual as left 23 02 18)</t>
  </si>
  <si>
    <t>Lyndsay Gymnastics and Trampolining (After School Club: June and July 2019) and Academies</t>
  </si>
  <si>
    <t>Lyndsay Gymnastics and Trampolining (After School Club: Autumn Term_1)</t>
  </si>
  <si>
    <t>08214</t>
  </si>
  <si>
    <t>Lyndsay Gymnastics and Trampolining (After School Club: Autumn Term_2)</t>
  </si>
  <si>
    <t>The Orienteering Company (Gold Package)</t>
  </si>
  <si>
    <t>Macclesfield Schools Sports Partnership: Membership Sep 19 to Aug 20</t>
  </si>
  <si>
    <t>on GTL of 09 01 2020</t>
  </si>
  <si>
    <t>on GTL of 14 10 19</t>
  </si>
  <si>
    <t>Staffing Journal - time spent on Wildlife Club (5 hours Sept + 1 hour Oct)</t>
  </si>
  <si>
    <t>PE Lead</t>
  </si>
  <si>
    <t>2nd payment (due  May 2020):</t>
  </si>
  <si>
    <t>2nd payment (due  May 2019):</t>
  </si>
  <si>
    <t>1st payment (Novermber 2019)</t>
  </si>
  <si>
    <t>Staffing Journal</t>
  </si>
  <si>
    <t>on GTL of 13 02 2020</t>
  </si>
  <si>
    <t>2nd payment (May 2020)</t>
  </si>
  <si>
    <t>PE Lead (reversal of Payroll error October 2019)</t>
  </si>
  <si>
    <t>On GTL of 21 05 2020</t>
  </si>
  <si>
    <t>On GTL of 21 05 2020 (higher due to back-pay advises FMSO 3/6/2020)</t>
  </si>
  <si>
    <t>on GTL of 09 01 2020 (payroll error Q with Conor 27 1 20). Reversed Jan (see GTL 21 05 2020)</t>
  </si>
  <si>
    <t>Mistral Reversible Jackets in Bottle Green with logo for Staff</t>
  </si>
  <si>
    <t>Netball Size 4. One set</t>
  </si>
  <si>
    <t>PO 30262855</t>
  </si>
  <si>
    <t>PO 30262856</t>
  </si>
  <si>
    <t>Pack of 4 playground balls (215mm dia)</t>
  </si>
  <si>
    <t>Large plastic perforated balls 93mm (dia) - pack of 12</t>
  </si>
  <si>
    <t>Boccia Set</t>
  </si>
  <si>
    <t>Foam Javelins - pack of 6</t>
  </si>
  <si>
    <t>Set of 4 primray shots - 500g</t>
  </si>
  <si>
    <t>Agility hurdles 150mm - pack of 4</t>
  </si>
  <si>
    <t>Agility hurdles 300mm - pack of 4</t>
  </si>
  <si>
    <t>YPO Rugby Set - Size 3 - contains 10 balls</t>
  </si>
  <si>
    <t>UKDBA Safeball Dodgeballs - bag of 10</t>
  </si>
  <si>
    <t>Small Plastic Perforated Balls - 64mm (dia) - pack of 12</t>
  </si>
  <si>
    <t>Recover padded bench in PVC and engineer travel time</t>
  </si>
  <si>
    <t>NEA0017</t>
  </si>
  <si>
    <t>Sportswear for PE lead</t>
  </si>
  <si>
    <t>EIGHTH YEAR ALLOCATION:</t>
  </si>
  <si>
    <t>Cover Period: 1st September 2020 to 31st August 2021</t>
  </si>
  <si>
    <t xml:space="preserve">1st payment (November 2020): </t>
  </si>
  <si>
    <t>2nd payment (due  May 2021):</t>
  </si>
  <si>
    <t>Eighth Year TOTAL Allocation</t>
  </si>
  <si>
    <t>INV-0102</t>
  </si>
  <si>
    <t>On GTL of 15 10 2020</t>
  </si>
  <si>
    <t>Grant for Broxop wooden stage</t>
  </si>
  <si>
    <t>to be spent by 31.08.2014</t>
  </si>
  <si>
    <t>to be spent by 31.08.2015</t>
  </si>
  <si>
    <t>to be spent by 31.08.2016</t>
  </si>
  <si>
    <t>to be spent by 31.08.2017</t>
  </si>
  <si>
    <t>to be spent by 31.08.2018</t>
  </si>
  <si>
    <t>to be spent by 31.08.2019</t>
  </si>
  <si>
    <t>to be spent by 31.8.2020</t>
  </si>
  <si>
    <t>to be spent by 31.08.2021</t>
  </si>
  <si>
    <t>4 HP 255 - G7 Ryzen 5 8GB 512GB SSD 15.6 Inch Full HD Windows 10 Laptops</t>
  </si>
  <si>
    <t>4 HP 255 - G7 Ryzen 5 8GB 512GB SSD 15.6 Inch Full HD Windows 10 Laptops - Delivery fee</t>
  </si>
  <si>
    <t>4 HP 255 - G7 Ryzen 5 8GB 512GB SSD 15.6 Inch Full HD Windows 10 Laptops - labour install fee</t>
  </si>
  <si>
    <t>PO 30264685</t>
  </si>
  <si>
    <t>PO 30261909</t>
  </si>
  <si>
    <t>Ministry 4 Sport - PE Provision and after-school football club for Autumn Term_1</t>
  </si>
  <si>
    <t>New Age Kurling Competition Kit</t>
  </si>
  <si>
    <t>4 Picnic Benches</t>
  </si>
  <si>
    <t>PO 30265034</t>
  </si>
  <si>
    <t>PO 30265216</t>
  </si>
  <si>
    <t>On GTL of 02 12 2020</t>
  </si>
  <si>
    <t>PO 30264708</t>
  </si>
  <si>
    <t>Ministry 4 Sport - PE Provision and after-school football club for Autumn Term_2</t>
  </si>
  <si>
    <t>On GTL of 02 12 2020 With the £85 and £72 above, Reconciles to Sports GTL as at 02 12 2020</t>
  </si>
  <si>
    <t>On GTL of 15 10 2020. Reconciles to Sports GTL as at 15 10 2020</t>
  </si>
  <si>
    <t>On GTL of 06 01 2021 With the £85 above, Reconciles to Sports GTL as at 06 01 2021</t>
  </si>
  <si>
    <t>On GTL of 15 10 2020. SF ADVISED AT SPRING 21 BUDGET MEETING NOT TO HAVE CODED HERE. SEE JANUARY 2021</t>
  </si>
  <si>
    <t>Broxop Ltd (wooden stage: £795 + delivery: £380=  £1175) GRANT DUE for £1k of this - See July 2020</t>
  </si>
  <si>
    <t>Sportsafe Maintenance Inspection Remedial Actions February 2021</t>
  </si>
  <si>
    <t>JOURNAL OF 17.03.2021</t>
  </si>
  <si>
    <t>PO 11600000700</t>
  </si>
  <si>
    <t>Sportsafe Maintenance Inspection (inside and outside equipment) February 2021</t>
  </si>
  <si>
    <t>PO 11600006438</t>
  </si>
  <si>
    <t>On GTL of 24 03 2021</t>
  </si>
  <si>
    <t>Ministry 4 Sport - PE Provision and after-school football club for Spring Term_1 (will be accounted for as paid against future invoices, as lockdown)</t>
  </si>
  <si>
    <t>Macclesfield Schools Sports Partnership: Membership Sep 20 to Aug 21</t>
  </si>
  <si>
    <t>R9710</t>
  </si>
  <si>
    <t>PO 11600000402</t>
  </si>
  <si>
    <t>On GTL of 05 05 2021</t>
  </si>
  <si>
    <t>On GTL of 10 06 2021</t>
  </si>
  <si>
    <t>1st payment (Novermber 2020)</t>
  </si>
  <si>
    <t>2nd payment (May 2021)</t>
  </si>
  <si>
    <t>On GTL of 02 12 2020. q why not £1300 as per bill????</t>
  </si>
  <si>
    <t>Grant for Broxop wooden stage (LATER RECODED TO LMS BUDGET)</t>
  </si>
  <si>
    <t>Broxop Ltd (wooden stage: £795 + delivery: £380=  £1175) GRANT DUE for £1k of this - See July 2020. (NOW MOVED TO LMS BUDGET)</t>
  </si>
  <si>
    <t>PO 11600025353</t>
  </si>
  <si>
    <t>L. Kendal Dance Provision Spring Term 2 2022</t>
  </si>
  <si>
    <t>Sportsafe Maintenance Inspection (inside and outside equipment) January 2022</t>
  </si>
  <si>
    <t>PO 11600027510</t>
  </si>
  <si>
    <t>Macclesfield Schools Sports Partnership: Membership Sep 21 to Aug 22</t>
  </si>
  <si>
    <t>On GTL of 15 10 2020. Matches GTL as at 21 05 2020</t>
  </si>
  <si>
    <t>PO 11600029137</t>
  </si>
  <si>
    <t>PO 1160000402</t>
  </si>
  <si>
    <t>R4400</t>
  </si>
  <si>
    <t>R4401</t>
  </si>
  <si>
    <t>Nature Earth School (10 01 2020 to 20 03 2020)</t>
  </si>
  <si>
    <t>Nature Earth School September 2020 to July 2021 (PO 30264689 (PO No updated in Unit 4) raised for £5700).  11th September 2020 to 11th December 2020 - £1485</t>
  </si>
  <si>
    <t>Nature Earth School September 2020 to July 2021 (PO 30264689 (PO No updated in Unit 4) raised for £5700).  25th December 2020 to 16th July 2021 - £2100</t>
  </si>
  <si>
    <t>Nature Earth School Autumn Term 1 and Autumn Term 2 2021</t>
  </si>
  <si>
    <t>ORACLE CODE: 40/AJ/XXXXX/1138967</t>
  </si>
  <si>
    <t>UNIT 4 CODE: S21140</t>
  </si>
  <si>
    <t>NINTH YEAR ALLOCATION:</t>
  </si>
  <si>
    <t>Ninth Year TOTAL Allocation</t>
  </si>
  <si>
    <t>Cover Period: 1st September 2021 to 31st August 2022</t>
  </si>
  <si>
    <t>2nd payment (due  May 2022):</t>
  </si>
  <si>
    <t>to be spent by 31.08.2022</t>
  </si>
  <si>
    <t xml:space="preserve">1st payment (February 2022): </t>
  </si>
  <si>
    <t>R9000</t>
  </si>
  <si>
    <t>1st payment (February 2022)</t>
  </si>
  <si>
    <t>R9001</t>
  </si>
  <si>
    <t>On GTL of 29 03 2022</t>
  </si>
  <si>
    <t>Ministry 4 Sport - PE Provision Spring Term 2 2022</t>
  </si>
  <si>
    <t>Ministry 4 Sport - PE Provision Spring Term 1 2022</t>
  </si>
  <si>
    <t>PO 11600030801 (INV-0254)</t>
  </si>
  <si>
    <t>PO 11600016045 (INV-0175)</t>
  </si>
  <si>
    <t>PO 11600016045 (INV-0208)</t>
  </si>
  <si>
    <t>PO 11600016045 (INV-0232)</t>
  </si>
  <si>
    <t>PO 30264925 (INV-0113)</t>
  </si>
  <si>
    <t>PO 30264925 (INV-0125)</t>
  </si>
  <si>
    <t>PO 30264925 (Inv-0143)</t>
  </si>
  <si>
    <t>Ministry 4 Sport - PE Provision and after-school football club for Summer Term (1 and 2) 2021 £983.33</t>
  </si>
  <si>
    <t>Ministry 4 Sport - PE Provision Autumn Term 1 2021</t>
  </si>
  <si>
    <t>Ministry 4 Sport - PE Provision Autumn Term 2 2021</t>
  </si>
  <si>
    <t>01/05/2021 (Rec'd Sept 21)</t>
  </si>
  <si>
    <t>On GTL of 29 03 2022. MARCH BUDGET PAPERS FMSO HAS £11583 SO NOT FAR OUT!!!</t>
  </si>
  <si>
    <t>Nature Earth School Spring Term 1 and 2 2022</t>
  </si>
  <si>
    <t>PO 11600034106</t>
  </si>
  <si>
    <t>Staffing Journal - trip to The City Football Academy, Ethiad Stadium on 12.07.2019 (Head)</t>
  </si>
  <si>
    <t>Staffing Journal - trip to The City Football Academy, Ethiad Stadium on 12.07.2019 (Sue Roberts)</t>
  </si>
  <si>
    <t>On GTL of 05 05 2022</t>
  </si>
  <si>
    <t>R2075</t>
  </si>
  <si>
    <t>Nature Earth School Summer Term 1 and 2 2022</t>
  </si>
  <si>
    <t>Ministry 4 Sport - PE Provision Summer Term 1 2022</t>
  </si>
  <si>
    <t>Ministry 4 Sport - PE Provision Summer Term 2 2022</t>
  </si>
  <si>
    <t>PO 11600030801 (INV-0296)</t>
  </si>
  <si>
    <t>PO 11600030801 (INV-0279)</t>
  </si>
  <si>
    <t>Aitchisons Landscapes Ltd (portion of grounds maintenance charge (April to June 2022))</t>
  </si>
  <si>
    <t>Aitchisons Landscapes Ltd (portion of grounds maintenance charge (July to September 2022))</t>
  </si>
  <si>
    <t>SF VPC</t>
  </si>
  <si>
    <t>2 Sets of 50 sports safety space marker cones</t>
  </si>
  <si>
    <t>Bean Bags</t>
  </si>
  <si>
    <t>DM VPC</t>
  </si>
  <si>
    <t>Paint and associated materials for the gym equipment in the hall</t>
  </si>
  <si>
    <t>Site Manager time to work on the gym equipment in the hall</t>
  </si>
  <si>
    <t>PO 11600031938 (Inv 6160)</t>
  </si>
  <si>
    <t>2nd payment (June 2022)</t>
  </si>
  <si>
    <t>24 tennis balls with storage bag</t>
  </si>
  <si>
    <t>Ministry 4 Sport - Additional PE Provision Summer Term 2 2022</t>
  </si>
  <si>
    <t>PO 11600031938 (Inv 6281)</t>
  </si>
  <si>
    <t>PO 11600038510</t>
  </si>
  <si>
    <t>Broxap - Sunshine Gym Equipment: 4 pieces of equipment, plus dellivery and installation</t>
  </si>
  <si>
    <t>Delivery fee of 10 training bibs (7 to 12 years old) in white</t>
  </si>
  <si>
    <t>10 training bibs (7 to 12 years old) in white</t>
  </si>
  <si>
    <t>On GTL of 20 07 2022</t>
  </si>
  <si>
    <t>R4503</t>
  </si>
  <si>
    <t>PO 11600038508 (INV-0307)</t>
  </si>
  <si>
    <t>R4201</t>
  </si>
  <si>
    <t>10 training bibs (7 to 12 years old) in red, ten in yellow and ten in sky</t>
  </si>
  <si>
    <t>R1041/R1044</t>
  </si>
  <si>
    <t>R4000</t>
  </si>
  <si>
    <t>Set of 10 round disc markers</t>
  </si>
  <si>
    <t>June</t>
  </si>
  <si>
    <t>R2004</t>
  </si>
  <si>
    <t>PO 11600040064</t>
  </si>
  <si>
    <t>R4000/R4503</t>
  </si>
  <si>
    <t>11600035813 (Inv 442)</t>
  </si>
  <si>
    <t>PE Kit: polo tops, shorts and socks (£502) and staff fleeces (£80)</t>
  </si>
  <si>
    <t>On GTL of 08 09 2022</t>
  </si>
  <si>
    <t>Blue Medium Weight Gym Mat - 1.83x1.22m (32mm thick) (3 off)</t>
  </si>
  <si>
    <t>£7682.51 THIS WAS THE BALANCE C/F 21/22 :-)  On GTL of 05 05 2022</t>
  </si>
  <si>
    <t>Ministry 4 Sport - SLA for PE provision for AY 2022/23 (PO raised for £11,840)</t>
  </si>
  <si>
    <t>11600040063 (Inv 0328)</t>
  </si>
  <si>
    <t>On GTL of 20 10 2022</t>
  </si>
  <si>
    <t>TENTH YEAR ALLOCATION:</t>
  </si>
  <si>
    <t>Cover Period: 1st September 2022 to 31st August 2023</t>
  </si>
  <si>
    <t>to be spent by 31.08.2023</t>
  </si>
  <si>
    <t>Tenth Year TOTAL Allocation</t>
  </si>
  <si>
    <t>Karen - Invoice only just posted in Unit 4 (Oct 2022)</t>
  </si>
  <si>
    <t>On GTL of 20 10 2022. Reconciles to GTL Balance (-£4077.58+£1417.50)</t>
  </si>
  <si>
    <t xml:space="preserve">1st payment (February 2023): </t>
  </si>
  <si>
    <t>2nd payment (due May 2023):</t>
  </si>
  <si>
    <t>Nature Earth School Summer 05/01/2023 TO 31/03/2023</t>
  </si>
  <si>
    <t>ON GTL of 10 07 2023</t>
  </si>
  <si>
    <t>PO 11600061146</t>
  </si>
  <si>
    <t>1st payment (February 2023)</t>
  </si>
  <si>
    <t>2nd payment (June 2023)</t>
  </si>
  <si>
    <t>Ministry 4 Sport</t>
  </si>
  <si>
    <t>Corporate Journals</t>
  </si>
  <si>
    <t>PE &amp; SPORTS PREMIUM</t>
  </si>
  <si>
    <t>R1041/44</t>
  </si>
  <si>
    <t xml:space="preserve">Site Manager Time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</si>
</sst>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£&quot;#,##0;[Red]\-&quot;£&quot;#,##0"/>
    <numFmt numFmtId="8" formatCode="&quot;£&quot;#,##0.00;[Red]\-&quot;£&quot;#,##0.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8000"/>
      <name val="Calibri"/>
      <family val="2"/>
      <scheme val="minor"/>
    </font>
    <font>
      <sz val="11"/>
      <color rgb="FF3366FF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366FF"/>
      <name val="Calibri"/>
      <family val="2"/>
      <scheme val="minor"/>
    </font>
    <font>
      <sz val="11"/>
      <color theme="9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8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8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8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4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8" fontId="0" fillId="0" borderId="0" xfId="0" applyNumberFormat="1" applyAlignment="1">
      <alignment vertical="top"/>
    </xf>
    <xf numFmtId="8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8" fontId="0" fillId="0" borderId="0" xfId="0" applyNumberFormat="1" applyAlignment="1">
      <alignment horizontal="left" vertical="top"/>
    </xf>
    <xf numFmtId="0" fontId="12" fillId="0" borderId="0" xfId="0" applyFont="1" applyFill="1" applyAlignment="1">
      <alignment horizontal="right" vertical="top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17" fontId="5" fillId="0" borderId="1" xfId="0" applyNumberFormat="1" applyFont="1" applyBorder="1" applyAlignment="1">
      <alignment horizontal="left" vertical="top"/>
    </xf>
    <xf numFmtId="2" fontId="5" fillId="0" borderId="1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horizontal="right" vertical="top"/>
    </xf>
    <xf numFmtId="0" fontId="12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vertical="top"/>
    </xf>
    <xf numFmtId="17" fontId="12" fillId="0" borderId="1" xfId="0" applyNumberFormat="1" applyFont="1" applyFill="1" applyBorder="1" applyAlignment="1">
      <alignment horizontal="left" vertical="top"/>
    </xf>
    <xf numFmtId="2" fontId="12" fillId="0" borderId="1" xfId="0" applyNumberFormat="1" applyFont="1" applyFill="1" applyBorder="1" applyAlignment="1">
      <alignment vertical="top"/>
    </xf>
    <xf numFmtId="2" fontId="12" fillId="0" borderId="1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vertical="top"/>
    </xf>
    <xf numFmtId="0" fontId="7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vertical="top"/>
    </xf>
    <xf numFmtId="17" fontId="7" fillId="0" borderId="1" xfId="0" applyNumberFormat="1" applyFont="1" applyBorder="1" applyAlignment="1">
      <alignment horizontal="left" vertical="top"/>
    </xf>
    <xf numFmtId="2" fontId="7" fillId="0" borderId="1" xfId="0" applyNumberFormat="1" applyFont="1" applyBorder="1" applyAlignment="1">
      <alignment vertical="top"/>
    </xf>
    <xf numFmtId="2" fontId="7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 wrapText="1"/>
    </xf>
    <xf numFmtId="17" fontId="0" fillId="0" borderId="1" xfId="0" applyNumberFormat="1" applyBorder="1" applyAlignment="1">
      <alignment horizontal="left" vertical="top"/>
    </xf>
    <xf numFmtId="2" fontId="0" fillId="0" borderId="1" xfId="0" applyNumberFormat="1" applyBorder="1" applyAlignment="1">
      <alignment vertical="top"/>
    </xf>
    <xf numFmtId="2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0" borderId="1" xfId="0" quotePrefix="1" applyBorder="1" applyAlignment="1">
      <alignment horizontal="left" vertical="top"/>
    </xf>
    <xf numFmtId="2" fontId="1" fillId="0" borderId="1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2" fontId="0" fillId="0" borderId="1" xfId="0" applyNumberFormat="1" applyFont="1" applyBorder="1" applyAlignment="1">
      <alignment horizontal="right" vertical="top"/>
    </xf>
    <xf numFmtId="0" fontId="10" fillId="0" borderId="1" xfId="0" applyFont="1" applyBorder="1" applyAlignment="1">
      <alignment horizontal="left" vertical="top"/>
    </xf>
    <xf numFmtId="2" fontId="12" fillId="0" borderId="1" xfId="0" applyNumberFormat="1" applyFont="1" applyBorder="1" applyAlignment="1">
      <alignment vertical="top"/>
    </xf>
    <xf numFmtId="2" fontId="12" fillId="0" borderId="1" xfId="0" applyNumberFormat="1" applyFont="1" applyBorder="1" applyAlignment="1">
      <alignment horizontal="right" vertical="top"/>
    </xf>
    <xf numFmtId="0" fontId="13" fillId="0" borderId="1" xfId="0" applyFont="1" applyFill="1" applyBorder="1" applyAlignment="1">
      <alignment vertical="top"/>
    </xf>
    <xf numFmtId="0" fontId="14" fillId="0" borderId="1" xfId="0" applyFont="1" applyFill="1" applyBorder="1" applyAlignment="1">
      <alignment horizontal="left" vertical="top"/>
    </xf>
    <xf numFmtId="17" fontId="14" fillId="0" borderId="1" xfId="0" applyNumberFormat="1" applyFont="1" applyFill="1" applyBorder="1" applyAlignment="1">
      <alignment horizontal="left" vertical="top"/>
    </xf>
    <xf numFmtId="2" fontId="14" fillId="0" borderId="1" xfId="0" applyNumberFormat="1" applyFont="1" applyFill="1" applyBorder="1" applyAlignment="1">
      <alignment vertical="top"/>
    </xf>
    <xf numFmtId="2" fontId="14" fillId="0" borderId="1" xfId="0" applyNumberFormat="1" applyFont="1" applyFill="1" applyBorder="1" applyAlignment="1">
      <alignment horizontal="right" vertical="top"/>
    </xf>
    <xf numFmtId="0" fontId="14" fillId="0" borderId="1" xfId="0" applyFont="1" applyFill="1" applyBorder="1" applyAlignment="1">
      <alignment vertical="top"/>
    </xf>
    <xf numFmtId="0" fontId="14" fillId="0" borderId="0" xfId="0" applyFont="1" applyFill="1" applyAlignment="1">
      <alignment vertical="top"/>
    </xf>
    <xf numFmtId="2" fontId="14" fillId="0" borderId="1" xfId="0" applyNumberFormat="1" applyFont="1" applyBorder="1" applyAlignment="1">
      <alignment vertical="top"/>
    </xf>
    <xf numFmtId="2" fontId="14" fillId="0" borderId="1" xfId="0" applyNumberFormat="1" applyFont="1" applyBorder="1" applyAlignment="1">
      <alignment horizontal="right" vertical="top"/>
    </xf>
    <xf numFmtId="0" fontId="14" fillId="0" borderId="1" xfId="0" applyFont="1" applyBorder="1" applyAlignment="1">
      <alignment vertical="top"/>
    </xf>
    <xf numFmtId="0" fontId="14" fillId="0" borderId="0" xfId="0" applyFont="1" applyAlignment="1">
      <alignment vertical="top"/>
    </xf>
    <xf numFmtId="0" fontId="13" fillId="0" borderId="1" xfId="0" applyFont="1" applyBorder="1" applyAlignment="1">
      <alignment horizontal="left" vertical="top"/>
    </xf>
    <xf numFmtId="17" fontId="13" fillId="0" borderId="1" xfId="0" applyNumberFormat="1" applyFont="1" applyBorder="1" applyAlignment="1">
      <alignment horizontal="left" vertical="top"/>
    </xf>
    <xf numFmtId="2" fontId="13" fillId="0" borderId="1" xfId="0" applyNumberFormat="1" applyFont="1" applyBorder="1" applyAlignment="1">
      <alignment vertical="top"/>
    </xf>
    <xf numFmtId="2" fontId="13" fillId="0" borderId="1" xfId="0" applyNumberFormat="1" applyFont="1" applyBorder="1" applyAlignment="1">
      <alignment horizontal="right" vertical="top"/>
    </xf>
    <xf numFmtId="0" fontId="13" fillId="0" borderId="1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1" xfId="0" applyFont="1" applyFill="1" applyBorder="1" applyAlignment="1">
      <alignment horizontal="left" vertical="top"/>
    </xf>
    <xf numFmtId="17" fontId="13" fillId="0" borderId="1" xfId="0" applyNumberFormat="1" applyFont="1" applyFill="1" applyBorder="1" applyAlignment="1">
      <alignment horizontal="left" vertical="top"/>
    </xf>
    <xf numFmtId="2" fontId="13" fillId="0" borderId="1" xfId="0" applyNumberFormat="1" applyFont="1" applyFill="1" applyBorder="1" applyAlignment="1">
      <alignment vertical="top"/>
    </xf>
    <xf numFmtId="2" fontId="13" fillId="0" borderId="1" xfId="0" applyNumberFormat="1" applyFont="1" applyFill="1" applyBorder="1" applyAlignment="1">
      <alignment horizontal="right" vertical="top"/>
    </xf>
    <xf numFmtId="0" fontId="14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vertical="top" wrapText="1"/>
    </xf>
    <xf numFmtId="0" fontId="15" fillId="0" borderId="1" xfId="0" applyFont="1" applyFill="1" applyBorder="1" applyAlignment="1">
      <alignment horizontal="left" vertical="top"/>
    </xf>
    <xf numFmtId="17" fontId="15" fillId="0" borderId="1" xfId="0" applyNumberFormat="1" applyFont="1" applyFill="1" applyBorder="1" applyAlignment="1">
      <alignment horizontal="left" vertical="top"/>
    </xf>
    <xf numFmtId="2" fontId="15" fillId="0" borderId="1" xfId="0" applyNumberFormat="1" applyFont="1" applyFill="1" applyBorder="1" applyAlignment="1">
      <alignment vertical="top"/>
    </xf>
    <xf numFmtId="2" fontId="15" fillId="0" borderId="1" xfId="0" applyNumberFormat="1" applyFont="1" applyFill="1" applyBorder="1" applyAlignment="1">
      <alignment horizontal="right" vertical="top"/>
    </xf>
    <xf numFmtId="0" fontId="15" fillId="0" borderId="1" xfId="0" applyFont="1" applyFill="1" applyBorder="1" applyAlignment="1">
      <alignment vertical="top"/>
    </xf>
    <xf numFmtId="0" fontId="15" fillId="0" borderId="0" xfId="0" applyFont="1" applyAlignment="1">
      <alignment vertical="top"/>
    </xf>
    <xf numFmtId="2" fontId="5" fillId="0" borderId="1" xfId="0" applyNumberFormat="1" applyFont="1" applyFill="1" applyBorder="1" applyAlignment="1">
      <alignment vertical="top"/>
    </xf>
    <xf numFmtId="0" fontId="16" fillId="0" borderId="1" xfId="0" applyFont="1" applyFill="1" applyBorder="1" applyAlignment="1">
      <alignment vertical="top"/>
    </xf>
    <xf numFmtId="0" fontId="16" fillId="0" borderId="0" xfId="0" applyFont="1" applyAlignment="1">
      <alignment vertical="top"/>
    </xf>
    <xf numFmtId="2" fontId="5" fillId="0" borderId="1" xfId="0" applyNumberFormat="1" applyFont="1" applyFill="1" applyBorder="1" applyAlignment="1">
      <alignment horizontal="right" vertical="top"/>
    </xf>
    <xf numFmtId="0" fontId="14" fillId="0" borderId="1" xfId="0" quotePrefix="1" applyFont="1" applyFill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vertical="top"/>
    </xf>
    <xf numFmtId="0" fontId="19" fillId="0" borderId="1" xfId="0" applyFont="1" applyFill="1" applyBorder="1" applyAlignment="1">
      <alignment horizontal="left" vertical="top"/>
    </xf>
    <xf numFmtId="17" fontId="19" fillId="0" borderId="1" xfId="0" applyNumberFormat="1" applyFont="1" applyFill="1" applyBorder="1" applyAlignment="1">
      <alignment horizontal="left" vertical="top"/>
    </xf>
    <xf numFmtId="2" fontId="19" fillId="0" borderId="1" xfId="0" applyNumberFormat="1" applyFont="1" applyFill="1" applyBorder="1" applyAlignment="1">
      <alignment vertical="top"/>
    </xf>
    <xf numFmtId="2" fontId="19" fillId="0" borderId="1" xfId="0" applyNumberFormat="1" applyFont="1" applyFill="1" applyBorder="1" applyAlignment="1">
      <alignment horizontal="right" vertical="top"/>
    </xf>
    <xf numFmtId="0" fontId="20" fillId="0" borderId="1" xfId="0" applyFont="1" applyFill="1" applyBorder="1" applyAlignment="1">
      <alignment vertical="top"/>
    </xf>
    <xf numFmtId="0" fontId="20" fillId="0" borderId="0" xfId="0" applyFont="1" applyAlignment="1">
      <alignment vertical="top"/>
    </xf>
    <xf numFmtId="17" fontId="19" fillId="0" borderId="1" xfId="0" applyNumberFormat="1" applyFont="1" applyBorder="1" applyAlignment="1">
      <alignment horizontal="left" vertical="top"/>
    </xf>
    <xf numFmtId="2" fontId="19" fillId="0" borderId="1" xfId="0" applyNumberFormat="1" applyFont="1" applyBorder="1" applyAlignment="1">
      <alignment vertical="top"/>
    </xf>
    <xf numFmtId="0" fontId="19" fillId="0" borderId="1" xfId="0" applyFont="1" applyFill="1" applyBorder="1" applyAlignment="1">
      <alignment vertical="top"/>
    </xf>
    <xf numFmtId="0" fontId="19" fillId="0" borderId="0" xfId="0" applyFont="1" applyAlignment="1">
      <alignment vertical="top"/>
    </xf>
    <xf numFmtId="2" fontId="19" fillId="0" borderId="1" xfId="0" applyNumberFormat="1" applyFont="1" applyBorder="1" applyAlignment="1">
      <alignment horizontal="right" vertical="top"/>
    </xf>
    <xf numFmtId="2" fontId="21" fillId="0" borderId="1" xfId="0" applyNumberFormat="1" applyFont="1" applyBorder="1" applyAlignment="1">
      <alignment horizontal="right" vertical="top"/>
    </xf>
    <xf numFmtId="8" fontId="1" fillId="0" borderId="0" xfId="0" applyNumberFormat="1" applyFont="1" applyAlignment="1">
      <alignment horizontal="right" vertical="top"/>
    </xf>
    <xf numFmtId="8" fontId="18" fillId="0" borderId="0" xfId="0" applyNumberFormat="1" applyFont="1" applyAlignment="1">
      <alignment horizontal="right" vertical="top"/>
    </xf>
    <xf numFmtId="0" fontId="22" fillId="0" borderId="1" xfId="0" applyFont="1" applyFill="1" applyBorder="1" applyAlignment="1">
      <alignment horizontal="left" vertical="top"/>
    </xf>
    <xf numFmtId="0" fontId="23" fillId="0" borderId="1" xfId="0" applyFont="1" applyFill="1" applyBorder="1" applyAlignment="1">
      <alignment vertical="top"/>
    </xf>
    <xf numFmtId="0" fontId="9" fillId="0" borderId="1" xfId="0" applyFont="1" applyBorder="1" applyAlignment="1">
      <alignment horizontal="left" vertical="top"/>
    </xf>
    <xf numFmtId="0" fontId="13" fillId="0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17" fontId="5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6" fontId="0" fillId="0" borderId="0" xfId="0" quotePrefix="1" applyNumberFormat="1" applyAlignment="1">
      <alignment horizontal="left" vertical="top"/>
    </xf>
    <xf numFmtId="17" fontId="14" fillId="0" borderId="1" xfId="0" applyNumberFormat="1" applyFont="1" applyBorder="1" applyAlignment="1">
      <alignment horizontal="left" vertical="top"/>
    </xf>
    <xf numFmtId="0" fontId="24" fillId="0" borderId="0" xfId="0" applyFont="1" applyAlignment="1">
      <alignment vertical="top"/>
    </xf>
    <xf numFmtId="0" fontId="14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15" fillId="0" borderId="1" xfId="0" applyFont="1" applyBorder="1" applyAlignment="1">
      <alignment vertical="top"/>
    </xf>
    <xf numFmtId="17" fontId="15" fillId="0" borderId="1" xfId="0" applyNumberFormat="1" applyFont="1" applyBorder="1" applyAlignment="1">
      <alignment horizontal="left" vertical="top"/>
    </xf>
    <xf numFmtId="2" fontId="15" fillId="0" borderId="1" xfId="0" applyNumberFormat="1" applyFont="1" applyBorder="1" applyAlignment="1">
      <alignment vertical="top"/>
    </xf>
    <xf numFmtId="2" fontId="15" fillId="0" borderId="1" xfId="0" applyNumberFormat="1" applyFont="1" applyBorder="1" applyAlignment="1">
      <alignment horizontal="right" vertical="top"/>
    </xf>
    <xf numFmtId="0" fontId="14" fillId="0" borderId="1" xfId="0" quotePrefix="1" applyFont="1" applyBorder="1" applyAlignment="1">
      <alignment horizontal="left" vertical="top"/>
    </xf>
    <xf numFmtId="8" fontId="8" fillId="0" borderId="0" xfId="0" applyNumberFormat="1" applyFont="1" applyAlignment="1">
      <alignment horizontal="right" vertical="top"/>
    </xf>
    <xf numFmtId="2" fontId="5" fillId="0" borderId="0" xfId="0" applyNumberFormat="1" applyFont="1" applyAlignment="1">
      <alignment vertical="top"/>
    </xf>
    <xf numFmtId="2" fontId="14" fillId="0" borderId="0" xfId="0" applyNumberFormat="1" applyFont="1" applyAlignment="1">
      <alignment vertical="top"/>
    </xf>
    <xf numFmtId="0" fontId="14" fillId="0" borderId="1" xfId="0" applyFont="1" applyBorder="1"/>
    <xf numFmtId="0" fontId="5" fillId="0" borderId="1" xfId="0" quotePrefix="1" applyFont="1" applyBorder="1" applyAlignment="1">
      <alignment horizontal="left" vertical="top"/>
    </xf>
    <xf numFmtId="0" fontId="13" fillId="0" borderId="1" xfId="0" quotePrefix="1" applyFont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Border="1" applyAlignment="1">
      <alignment vertical="top"/>
    </xf>
    <xf numFmtId="0" fontId="14" fillId="0" borderId="0" xfId="0" quotePrefix="1" applyFont="1" applyBorder="1" applyAlignment="1">
      <alignment horizontal="left" vertical="top"/>
    </xf>
    <xf numFmtId="17" fontId="14" fillId="0" borderId="0" xfId="0" applyNumberFormat="1" applyFont="1" applyBorder="1" applyAlignment="1">
      <alignment horizontal="left" vertical="top"/>
    </xf>
    <xf numFmtId="2" fontId="14" fillId="0" borderId="0" xfId="0" applyNumberFormat="1" applyFont="1" applyBorder="1" applyAlignment="1">
      <alignment vertical="top"/>
    </xf>
    <xf numFmtId="2" fontId="14" fillId="0" borderId="0" xfId="0" applyNumberFormat="1" applyFont="1" applyBorder="1" applyAlignment="1">
      <alignment horizontal="right" vertical="top"/>
    </xf>
    <xf numFmtId="0" fontId="25" fillId="0" borderId="0" xfId="0" applyFont="1" applyAlignment="1">
      <alignment vertical="center"/>
    </xf>
    <xf numFmtId="0" fontId="14" fillId="0" borderId="0" xfId="0" applyFont="1" applyAlignment="1">
      <alignment horizontal="left" vertical="top"/>
    </xf>
    <xf numFmtId="2" fontId="14" fillId="3" borderId="1" xfId="0" applyNumberFormat="1" applyFont="1" applyFill="1" applyBorder="1" applyAlignment="1">
      <alignment horizontal="right" vertical="top"/>
    </xf>
    <xf numFmtId="0" fontId="14" fillId="3" borderId="1" xfId="0" applyFont="1" applyFill="1" applyBorder="1" applyAlignment="1">
      <alignment vertical="top"/>
    </xf>
    <xf numFmtId="0" fontId="14" fillId="3" borderId="1" xfId="0" quotePrefix="1" applyFont="1" applyFill="1" applyBorder="1" applyAlignment="1">
      <alignment horizontal="left" vertical="top"/>
    </xf>
    <xf numFmtId="17" fontId="14" fillId="3" borderId="1" xfId="0" applyNumberFormat="1" applyFont="1" applyFill="1" applyBorder="1" applyAlignment="1">
      <alignment horizontal="left" vertical="top"/>
    </xf>
    <xf numFmtId="2" fontId="14" fillId="3" borderId="1" xfId="0" applyNumberFormat="1" applyFont="1" applyFill="1" applyBorder="1" applyAlignment="1">
      <alignment vertical="top"/>
    </xf>
    <xf numFmtId="0" fontId="14" fillId="3" borderId="1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quotePrefix="1" applyFont="1" applyFill="1" applyBorder="1" applyAlignment="1">
      <alignment horizontal="left" vertical="top" wrapText="1"/>
    </xf>
    <xf numFmtId="17" fontId="14" fillId="0" borderId="1" xfId="0" applyNumberFormat="1" applyFont="1" applyFill="1" applyBorder="1" applyAlignment="1">
      <alignment horizontal="left" vertical="top" wrapText="1"/>
    </xf>
    <xf numFmtId="2" fontId="14" fillId="0" borderId="1" xfId="0" applyNumberFormat="1" applyFont="1" applyFill="1" applyBorder="1" applyAlignment="1">
      <alignment vertical="top" wrapText="1"/>
    </xf>
    <xf numFmtId="0" fontId="14" fillId="0" borderId="0" xfId="0" applyFont="1" applyFill="1" applyAlignment="1">
      <alignment vertical="top" wrapText="1"/>
    </xf>
    <xf numFmtId="8" fontId="18" fillId="0" borderId="0" xfId="0" applyNumberFormat="1" applyFont="1" applyAlignment="1">
      <alignment vertical="top"/>
    </xf>
    <xf numFmtId="2" fontId="14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6" fontId="1" fillId="0" borderId="0" xfId="0" applyNumberFormat="1" applyFont="1" applyAlignment="1">
      <alignment vertical="top"/>
    </xf>
    <xf numFmtId="0" fontId="28" fillId="0" borderId="1" xfId="0" applyFont="1" applyFill="1" applyBorder="1" applyAlignment="1">
      <alignment horizontal="left" vertical="top" wrapText="1"/>
    </xf>
    <xf numFmtId="6" fontId="1" fillId="0" borderId="0" xfId="0" applyNumberFormat="1" applyFont="1" applyAlignment="1">
      <alignment horizontal="right" vertical="top"/>
    </xf>
    <xf numFmtId="2" fontId="8" fillId="0" borderId="1" xfId="0" applyNumberFormat="1" applyFont="1" applyFill="1" applyBorder="1" applyAlignment="1">
      <alignment horizontal="right" vertical="top"/>
    </xf>
    <xf numFmtId="0" fontId="14" fillId="0" borderId="1" xfId="0" applyFont="1" applyFill="1" applyBorder="1"/>
    <xf numFmtId="49" fontId="0" fillId="0" borderId="0" xfId="0" applyNumberFormat="1" applyAlignment="1">
      <alignment horizontal="left"/>
    </xf>
  </cellXfs>
  <cellStyles count="6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460"/>
  <sheetViews>
    <sheetView tabSelected="1" topLeftCell="A76" zoomScale="115" zoomScaleNormal="115" zoomScalePageLayoutView="125" workbookViewId="0">
      <pane ySplit="13" topLeftCell="A312" activePane="bottomLeft" state="frozen"/>
      <selection activeCell="A76" sqref="A76"/>
      <selection pane="bottomLeft" activeCell="B421" sqref="B421"/>
    </sheetView>
  </sheetViews>
  <sheetFormatPr defaultColWidth="8.85546875" defaultRowHeight="15" x14ac:dyDescent="0.25"/>
  <cols>
    <col min="1" max="1" width="8.85546875" style="9" customWidth="1"/>
    <col min="2" max="2" width="84.28515625" style="1" customWidth="1"/>
    <col min="3" max="3" width="33.28515625" style="1" customWidth="1"/>
    <col min="4" max="4" width="19.28515625" style="9" customWidth="1"/>
    <col min="5" max="5" width="10.85546875" style="1" customWidth="1"/>
    <col min="6" max="6" width="10.7109375" style="1" customWidth="1"/>
    <col min="7" max="7" width="12.7109375" style="10" customWidth="1"/>
    <col min="8" max="8" width="66" style="1" customWidth="1"/>
    <col min="9" max="13" width="8.85546875" style="1" customWidth="1"/>
    <col min="14" max="16384" width="8.85546875" style="1"/>
  </cols>
  <sheetData>
    <row r="1" spans="1:6" ht="26.25" x14ac:dyDescent="0.25">
      <c r="A1" s="15" t="s">
        <v>0</v>
      </c>
    </row>
    <row r="3" spans="1:6" x14ac:dyDescent="0.25">
      <c r="A3" s="9" t="s">
        <v>516</v>
      </c>
    </row>
    <row r="4" spans="1:6" x14ac:dyDescent="0.25">
      <c r="A4" s="9" t="s">
        <v>517</v>
      </c>
    </row>
    <row r="5" spans="1:6" x14ac:dyDescent="0.25">
      <c r="C5" s="3"/>
    </row>
    <row r="6" spans="1:6" x14ac:dyDescent="0.25">
      <c r="A6" s="5" t="s">
        <v>1</v>
      </c>
    </row>
    <row r="7" spans="1:6" x14ac:dyDescent="0.25">
      <c r="A7" s="9" t="s">
        <v>4</v>
      </c>
    </row>
    <row r="9" spans="1:6" x14ac:dyDescent="0.25">
      <c r="A9" s="16" t="s">
        <v>14</v>
      </c>
      <c r="C9" s="3">
        <v>5002</v>
      </c>
      <c r="E9" s="1" t="s">
        <v>459</v>
      </c>
    </row>
    <row r="10" spans="1:6" x14ac:dyDescent="0.25">
      <c r="A10" s="9" t="s">
        <v>15</v>
      </c>
      <c r="C10" s="3">
        <v>3238</v>
      </c>
      <c r="E10" s="1" t="s">
        <v>459</v>
      </c>
    </row>
    <row r="12" spans="1:6" x14ac:dyDescent="0.25">
      <c r="A12" s="9" t="s">
        <v>2</v>
      </c>
      <c r="C12" s="155">
        <f>C9+C10</f>
        <v>8240</v>
      </c>
    </row>
    <row r="13" spans="1:6" x14ac:dyDescent="0.25">
      <c r="A13" s="18"/>
      <c r="B13" s="19"/>
      <c r="C13" s="19"/>
      <c r="D13" s="18"/>
      <c r="E13" s="19"/>
      <c r="F13" s="19"/>
    </row>
    <row r="14" spans="1:6" x14ac:dyDescent="0.25">
      <c r="A14" s="5" t="s">
        <v>3</v>
      </c>
    </row>
    <row r="15" spans="1:6" x14ac:dyDescent="0.25">
      <c r="A15" s="9" t="s">
        <v>5</v>
      </c>
    </row>
    <row r="17" spans="1:6" x14ac:dyDescent="0.25">
      <c r="A17" s="16" t="s">
        <v>7</v>
      </c>
      <c r="C17" s="3">
        <v>4807</v>
      </c>
      <c r="E17" s="1" t="s">
        <v>460</v>
      </c>
    </row>
    <row r="18" spans="1:6" x14ac:dyDescent="0.25">
      <c r="A18" s="9" t="s">
        <v>6</v>
      </c>
      <c r="C18" s="3">
        <v>3433</v>
      </c>
      <c r="E18" s="1" t="s">
        <v>460</v>
      </c>
    </row>
    <row r="20" spans="1:6" x14ac:dyDescent="0.25">
      <c r="A20" s="9" t="s">
        <v>8</v>
      </c>
      <c r="C20" s="155">
        <f>C17+C18</f>
        <v>8240</v>
      </c>
    </row>
    <row r="21" spans="1:6" x14ac:dyDescent="0.25">
      <c r="A21" s="18"/>
      <c r="B21" s="19"/>
      <c r="C21" s="19"/>
      <c r="D21" s="18"/>
      <c r="E21" s="19"/>
      <c r="F21" s="19"/>
    </row>
    <row r="22" spans="1:6" x14ac:dyDescent="0.25">
      <c r="A22" s="5" t="s">
        <v>118</v>
      </c>
      <c r="C22" s="4"/>
    </row>
    <row r="23" spans="1:6" x14ac:dyDescent="0.25">
      <c r="A23" s="9" t="s">
        <v>119</v>
      </c>
      <c r="C23" s="4"/>
    </row>
    <row r="24" spans="1:6" x14ac:dyDescent="0.25">
      <c r="C24" s="4"/>
    </row>
    <row r="25" spans="1:6" x14ac:dyDescent="0.25">
      <c r="A25" s="16" t="s">
        <v>120</v>
      </c>
      <c r="C25" s="4">
        <v>4833</v>
      </c>
      <c r="E25" s="1" t="s">
        <v>461</v>
      </c>
    </row>
    <row r="26" spans="1:6" x14ac:dyDescent="0.25">
      <c r="A26" s="9" t="s">
        <v>121</v>
      </c>
      <c r="C26" s="105">
        <v>3452</v>
      </c>
      <c r="E26" s="1" t="s">
        <v>461</v>
      </c>
    </row>
    <row r="27" spans="1:6" x14ac:dyDescent="0.25">
      <c r="C27" s="105"/>
    </row>
    <row r="28" spans="1:6" x14ac:dyDescent="0.25">
      <c r="A28" s="9" t="s">
        <v>122</v>
      </c>
      <c r="C28" s="106">
        <f>C25+C26</f>
        <v>8285</v>
      </c>
    </row>
    <row r="29" spans="1:6" x14ac:dyDescent="0.25">
      <c r="A29" s="18"/>
      <c r="B29" s="19"/>
      <c r="C29" s="19"/>
      <c r="D29" s="18"/>
      <c r="E29" s="19"/>
      <c r="F29" s="19"/>
    </row>
    <row r="30" spans="1:6" x14ac:dyDescent="0.25">
      <c r="A30" s="5" t="s">
        <v>213</v>
      </c>
      <c r="C30" s="4"/>
    </row>
    <row r="31" spans="1:6" x14ac:dyDescent="0.25">
      <c r="A31" s="9" t="s">
        <v>214</v>
      </c>
      <c r="C31" s="4"/>
    </row>
    <row r="32" spans="1:6" x14ac:dyDescent="0.25">
      <c r="C32" s="4"/>
    </row>
    <row r="33" spans="1:6" x14ac:dyDescent="0.25">
      <c r="A33" s="16" t="s">
        <v>215</v>
      </c>
      <c r="C33" s="105">
        <v>4853</v>
      </c>
      <c r="E33" s="1" t="s">
        <v>462</v>
      </c>
    </row>
    <row r="34" spans="1:6" x14ac:dyDescent="0.25">
      <c r="A34" s="9" t="s">
        <v>262</v>
      </c>
      <c r="C34" s="130">
        <v>3467</v>
      </c>
      <c r="E34" s="1" t="s">
        <v>462</v>
      </c>
    </row>
    <row r="35" spans="1:6" x14ac:dyDescent="0.25">
      <c r="C35" s="106"/>
    </row>
    <row r="36" spans="1:6" x14ac:dyDescent="0.25">
      <c r="A36" s="9" t="s">
        <v>216</v>
      </c>
      <c r="C36" s="106">
        <f>C33+C34</f>
        <v>8320</v>
      </c>
      <c r="D36" s="117"/>
    </row>
    <row r="37" spans="1:6" x14ac:dyDescent="0.25">
      <c r="A37" s="18"/>
      <c r="B37" s="19"/>
      <c r="C37" s="19"/>
      <c r="D37" s="18"/>
      <c r="E37" s="19"/>
      <c r="F37" s="19"/>
    </row>
    <row r="38" spans="1:6" x14ac:dyDescent="0.25">
      <c r="A38" s="5" t="s">
        <v>289</v>
      </c>
      <c r="C38" s="4"/>
    </row>
    <row r="39" spans="1:6" x14ac:dyDescent="0.25">
      <c r="A39" s="9" t="s">
        <v>290</v>
      </c>
      <c r="C39" s="4"/>
    </row>
    <row r="40" spans="1:6" x14ac:dyDescent="0.25">
      <c r="C40" s="4"/>
    </row>
    <row r="41" spans="1:6" x14ac:dyDescent="0.25">
      <c r="A41" s="16" t="s">
        <v>291</v>
      </c>
      <c r="C41" s="105">
        <v>9800</v>
      </c>
      <c r="E41" s="1" t="s">
        <v>463</v>
      </c>
    </row>
    <row r="42" spans="1:6" x14ac:dyDescent="0.25">
      <c r="A42" s="9" t="s">
        <v>292</v>
      </c>
      <c r="C42" s="130">
        <v>7000</v>
      </c>
      <c r="E42" s="1" t="s">
        <v>463</v>
      </c>
    </row>
    <row r="43" spans="1:6" x14ac:dyDescent="0.25">
      <c r="C43" s="106"/>
    </row>
    <row r="44" spans="1:6" x14ac:dyDescent="0.25">
      <c r="A44" s="9" t="s">
        <v>293</v>
      </c>
      <c r="C44" s="106">
        <f>C41+C42</f>
        <v>16800</v>
      </c>
      <c r="D44" s="117"/>
    </row>
    <row r="45" spans="1:6" x14ac:dyDescent="0.25">
      <c r="A45" s="18"/>
      <c r="B45" s="19"/>
      <c r="C45" s="19"/>
      <c r="D45" s="18"/>
      <c r="E45" s="19"/>
      <c r="F45" s="19"/>
    </row>
    <row r="46" spans="1:6" x14ac:dyDescent="0.25">
      <c r="A46" s="5" t="s">
        <v>353</v>
      </c>
      <c r="C46" s="4"/>
    </row>
    <row r="47" spans="1:6" x14ac:dyDescent="0.25">
      <c r="A47" s="9" t="s">
        <v>354</v>
      </c>
      <c r="C47" s="4"/>
    </row>
    <row r="48" spans="1:6" x14ac:dyDescent="0.25">
      <c r="C48" s="4"/>
    </row>
    <row r="49" spans="1:6" x14ac:dyDescent="0.25">
      <c r="A49" s="16" t="s">
        <v>355</v>
      </c>
      <c r="C49" s="105">
        <v>9835</v>
      </c>
      <c r="E49" s="1" t="s">
        <v>464</v>
      </c>
    </row>
    <row r="50" spans="1:6" x14ac:dyDescent="0.25">
      <c r="A50" s="143" t="s">
        <v>425</v>
      </c>
      <c r="C50" s="130">
        <v>7025</v>
      </c>
      <c r="E50" s="1" t="s">
        <v>464</v>
      </c>
    </row>
    <row r="51" spans="1:6" x14ac:dyDescent="0.25">
      <c r="C51" s="106"/>
    </row>
    <row r="52" spans="1:6" x14ac:dyDescent="0.25">
      <c r="A52" s="9" t="s">
        <v>400</v>
      </c>
      <c r="C52" s="106">
        <f>C49+C50</f>
        <v>16860</v>
      </c>
      <c r="D52" s="117"/>
    </row>
    <row r="53" spans="1:6" x14ac:dyDescent="0.25">
      <c r="A53" s="18"/>
      <c r="B53" s="19"/>
      <c r="C53" s="19"/>
      <c r="D53" s="18"/>
      <c r="E53" s="19"/>
      <c r="F53" s="19"/>
    </row>
    <row r="54" spans="1:6" x14ac:dyDescent="0.25">
      <c r="A54" s="5" t="s">
        <v>401</v>
      </c>
      <c r="C54" s="4"/>
    </row>
    <row r="55" spans="1:6" x14ac:dyDescent="0.25">
      <c r="A55" s="9" t="s">
        <v>402</v>
      </c>
      <c r="C55" s="4"/>
    </row>
    <row r="56" spans="1:6" x14ac:dyDescent="0.25">
      <c r="C56" s="4"/>
    </row>
    <row r="57" spans="1:6" x14ac:dyDescent="0.25">
      <c r="A57" s="16" t="s">
        <v>403</v>
      </c>
      <c r="C57" s="130">
        <v>9841</v>
      </c>
      <c r="E57" s="1" t="s">
        <v>465</v>
      </c>
    </row>
    <row r="58" spans="1:6" x14ac:dyDescent="0.25">
      <c r="A58" s="143" t="s">
        <v>424</v>
      </c>
      <c r="C58" s="130">
        <v>7029</v>
      </c>
      <c r="E58" s="1" t="s">
        <v>465</v>
      </c>
    </row>
    <row r="59" spans="1:6" x14ac:dyDescent="0.25">
      <c r="C59" s="106"/>
    </row>
    <row r="60" spans="1:6" x14ac:dyDescent="0.25">
      <c r="A60" s="9" t="s">
        <v>404</v>
      </c>
      <c r="C60" s="106">
        <f>C57+C58</f>
        <v>16870</v>
      </c>
      <c r="D60" s="117"/>
    </row>
    <row r="61" spans="1:6" x14ac:dyDescent="0.25">
      <c r="A61" s="18"/>
      <c r="B61" s="19"/>
      <c r="C61" s="19"/>
      <c r="D61" s="18"/>
      <c r="E61" s="19"/>
      <c r="F61" s="19"/>
    </row>
    <row r="62" spans="1:6" x14ac:dyDescent="0.25">
      <c r="A62" s="5" t="s">
        <v>451</v>
      </c>
      <c r="C62" s="4"/>
    </row>
    <row r="63" spans="1:6" x14ac:dyDescent="0.25">
      <c r="A63" s="9" t="s">
        <v>452</v>
      </c>
      <c r="C63" s="4"/>
    </row>
    <row r="64" spans="1:6" x14ac:dyDescent="0.25">
      <c r="C64" s="4"/>
    </row>
    <row r="65" spans="1:9" x14ac:dyDescent="0.25">
      <c r="A65" s="16" t="s">
        <v>453</v>
      </c>
      <c r="C65" s="130">
        <v>9858</v>
      </c>
      <c r="E65" s="1" t="s">
        <v>466</v>
      </c>
    </row>
    <row r="66" spans="1:9" x14ac:dyDescent="0.25">
      <c r="A66" s="143" t="s">
        <v>454</v>
      </c>
      <c r="C66" s="106">
        <v>7042</v>
      </c>
      <c r="E66" s="1" t="s">
        <v>466</v>
      </c>
    </row>
    <row r="67" spans="1:9" x14ac:dyDescent="0.25">
      <c r="A67" s="143"/>
      <c r="C67" s="106"/>
    </row>
    <row r="68" spans="1:9" x14ac:dyDescent="0.25">
      <c r="A68" s="9" t="s">
        <v>455</v>
      </c>
      <c r="C68" s="106">
        <f>C65+C66</f>
        <v>16900</v>
      </c>
      <c r="D68" s="117"/>
    </row>
    <row r="69" spans="1:9" x14ac:dyDescent="0.25">
      <c r="A69" s="18"/>
      <c r="B69" s="19"/>
      <c r="C69" s="19"/>
      <c r="D69" s="18"/>
      <c r="E69" s="19"/>
      <c r="F69" s="19"/>
    </row>
    <row r="70" spans="1:9" x14ac:dyDescent="0.25">
      <c r="A70" s="5" t="s">
        <v>518</v>
      </c>
      <c r="C70" s="4"/>
    </row>
    <row r="71" spans="1:9" x14ac:dyDescent="0.25">
      <c r="A71" s="9" t="s">
        <v>520</v>
      </c>
      <c r="C71" s="4"/>
    </row>
    <row r="72" spans="1:9" x14ac:dyDescent="0.25">
      <c r="C72" s="4"/>
    </row>
    <row r="73" spans="1:9" x14ac:dyDescent="0.25">
      <c r="A73" s="16" t="s">
        <v>523</v>
      </c>
      <c r="C73" s="158">
        <v>9864</v>
      </c>
      <c r="D73" s="1" t="s">
        <v>522</v>
      </c>
      <c r="I73" s="9"/>
    </row>
    <row r="74" spans="1:9" x14ac:dyDescent="0.25">
      <c r="A74" s="143" t="s">
        <v>521</v>
      </c>
      <c r="C74" s="158">
        <v>7046</v>
      </c>
      <c r="D74" s="1" t="s">
        <v>522</v>
      </c>
    </row>
    <row r="75" spans="1:9" x14ac:dyDescent="0.25">
      <c r="A75" s="143"/>
      <c r="C75" s="158"/>
      <c r="I75" s="9"/>
    </row>
    <row r="76" spans="1:9" x14ac:dyDescent="0.25">
      <c r="A76" s="9" t="s">
        <v>519</v>
      </c>
      <c r="C76" s="106">
        <f>C73+C74</f>
        <v>16910</v>
      </c>
      <c r="I76" s="117"/>
    </row>
    <row r="77" spans="1:9" x14ac:dyDescent="0.25">
      <c r="A77" s="18"/>
      <c r="B77" s="19"/>
      <c r="C77" s="19"/>
      <c r="D77" s="18"/>
      <c r="E77" s="19"/>
      <c r="F77" s="19"/>
      <c r="I77" s="117"/>
    </row>
    <row r="78" spans="1:9" x14ac:dyDescent="0.25">
      <c r="A78" s="5" t="s">
        <v>590</v>
      </c>
      <c r="C78" s="4"/>
      <c r="I78" s="117"/>
    </row>
    <row r="79" spans="1:9" x14ac:dyDescent="0.25">
      <c r="A79" s="9" t="s">
        <v>591</v>
      </c>
      <c r="C79" s="4"/>
      <c r="I79" s="117"/>
    </row>
    <row r="80" spans="1:9" x14ac:dyDescent="0.25">
      <c r="C80" s="4"/>
      <c r="I80" s="117"/>
    </row>
    <row r="81" spans="1:9" x14ac:dyDescent="0.25">
      <c r="A81" s="16" t="s">
        <v>596</v>
      </c>
      <c r="C81" s="160">
        <v>9876</v>
      </c>
      <c r="D81" s="1" t="s">
        <v>592</v>
      </c>
      <c r="I81" s="117"/>
    </row>
    <row r="82" spans="1:9" x14ac:dyDescent="0.25">
      <c r="A82" s="143" t="s">
        <v>597</v>
      </c>
      <c r="C82" s="160">
        <v>7054</v>
      </c>
      <c r="D82" s="1" t="s">
        <v>592</v>
      </c>
      <c r="I82" s="117"/>
    </row>
    <row r="83" spans="1:9" x14ac:dyDescent="0.25">
      <c r="A83" s="143"/>
      <c r="C83" s="158"/>
      <c r="I83" s="117"/>
    </row>
    <row r="84" spans="1:9" x14ac:dyDescent="0.25">
      <c r="A84" s="9" t="s">
        <v>593</v>
      </c>
      <c r="C84" s="106">
        <f>C81+C82</f>
        <v>16930</v>
      </c>
      <c r="I84" s="117"/>
    </row>
    <row r="85" spans="1:9" x14ac:dyDescent="0.25">
      <c r="C85" s="106"/>
      <c r="I85" s="117"/>
    </row>
    <row r="86" spans="1:9" x14ac:dyDescent="0.25">
      <c r="A86" s="18"/>
      <c r="B86" s="19"/>
      <c r="C86" s="19"/>
      <c r="D86" s="18"/>
      <c r="E86" s="19"/>
      <c r="F86" s="19"/>
    </row>
    <row r="87" spans="1:9" x14ac:dyDescent="0.25">
      <c r="C87" s="106"/>
      <c r="D87" s="117"/>
    </row>
    <row r="88" spans="1:9" s="2" customFormat="1" x14ac:dyDescent="0.25">
      <c r="A88" s="20" t="s">
        <v>11</v>
      </c>
      <c r="B88" s="21" t="s">
        <v>10</v>
      </c>
      <c r="C88" s="20" t="s">
        <v>21</v>
      </c>
      <c r="D88" s="20" t="s">
        <v>9</v>
      </c>
      <c r="E88" s="22" t="s">
        <v>12</v>
      </c>
      <c r="F88" s="22" t="s">
        <v>40</v>
      </c>
      <c r="G88" s="22" t="s">
        <v>13</v>
      </c>
      <c r="H88" s="21" t="s">
        <v>81</v>
      </c>
    </row>
    <row r="89" spans="1:9" s="6" customFormat="1" x14ac:dyDescent="0.25">
      <c r="A89" s="23">
        <v>81136</v>
      </c>
      <c r="B89" s="24" t="s">
        <v>16</v>
      </c>
      <c r="C89" s="23" t="s">
        <v>41</v>
      </c>
      <c r="D89" s="25">
        <v>41609</v>
      </c>
      <c r="E89" s="26">
        <v>5002</v>
      </c>
      <c r="F89" s="26">
        <f>0</f>
        <v>0</v>
      </c>
      <c r="G89" s="27">
        <f>E89</f>
        <v>5002</v>
      </c>
      <c r="H89" s="24"/>
    </row>
    <row r="90" spans="1:9" s="13" customFormat="1" x14ac:dyDescent="0.25">
      <c r="A90" s="28">
        <v>13211</v>
      </c>
      <c r="B90" s="29" t="s">
        <v>71</v>
      </c>
      <c r="C90" s="28">
        <v>529</v>
      </c>
      <c r="D90" s="30" t="s">
        <v>19</v>
      </c>
      <c r="E90" s="31">
        <v>308</v>
      </c>
      <c r="F90" s="31">
        <f t="shared" ref="F90:F100" si="0">F89+E90</f>
        <v>308</v>
      </c>
      <c r="G90" s="32">
        <f t="shared" ref="G90:G101" si="1">G89-E90</f>
        <v>4694</v>
      </c>
      <c r="H90" s="29"/>
    </row>
    <row r="91" spans="1:9" s="102" customFormat="1" x14ac:dyDescent="0.25">
      <c r="A91" s="91">
        <v>35111</v>
      </c>
      <c r="B91" s="92" t="s">
        <v>34</v>
      </c>
      <c r="C91" s="91" t="s">
        <v>23</v>
      </c>
      <c r="D91" s="99" t="s">
        <v>19</v>
      </c>
      <c r="E91" s="100">
        <v>330</v>
      </c>
      <c r="F91" s="100">
        <f t="shared" si="0"/>
        <v>638</v>
      </c>
      <c r="G91" s="103">
        <f t="shared" si="1"/>
        <v>4364</v>
      </c>
      <c r="H91" s="92"/>
    </row>
    <row r="92" spans="1:9" s="8" customFormat="1" x14ac:dyDescent="0.25">
      <c r="A92" s="34">
        <v>35111</v>
      </c>
      <c r="B92" s="35" t="s">
        <v>74</v>
      </c>
      <c r="C92" s="34" t="s">
        <v>24</v>
      </c>
      <c r="D92" s="36" t="s">
        <v>19</v>
      </c>
      <c r="E92" s="37">
        <v>900</v>
      </c>
      <c r="F92" s="37">
        <f t="shared" si="0"/>
        <v>1538</v>
      </c>
      <c r="G92" s="38">
        <f t="shared" si="1"/>
        <v>3464</v>
      </c>
      <c r="H92" s="39"/>
    </row>
    <row r="93" spans="1:9" s="102" customFormat="1" x14ac:dyDescent="0.25">
      <c r="A93" s="91">
        <v>35111</v>
      </c>
      <c r="B93" s="92" t="s">
        <v>32</v>
      </c>
      <c r="C93" s="91" t="s">
        <v>25</v>
      </c>
      <c r="D93" s="99" t="s">
        <v>19</v>
      </c>
      <c r="E93" s="100">
        <v>385</v>
      </c>
      <c r="F93" s="100">
        <f t="shared" si="0"/>
        <v>1923</v>
      </c>
      <c r="G93" s="103">
        <f t="shared" si="1"/>
        <v>3079</v>
      </c>
      <c r="H93" s="92"/>
    </row>
    <row r="94" spans="1:9" s="8" customFormat="1" x14ac:dyDescent="0.25">
      <c r="A94" s="34">
        <v>35111</v>
      </c>
      <c r="B94" s="39" t="s">
        <v>31</v>
      </c>
      <c r="C94" s="34" t="s">
        <v>26</v>
      </c>
      <c r="D94" s="36" t="s">
        <v>19</v>
      </c>
      <c r="E94" s="37">
        <v>1050</v>
      </c>
      <c r="F94" s="37">
        <f t="shared" si="0"/>
        <v>2973</v>
      </c>
      <c r="G94" s="38">
        <f t="shared" si="1"/>
        <v>2029</v>
      </c>
      <c r="H94" s="39"/>
    </row>
    <row r="95" spans="1:9" s="8" customFormat="1" x14ac:dyDescent="0.25">
      <c r="A95" s="34">
        <v>35111</v>
      </c>
      <c r="B95" s="39" t="s">
        <v>35</v>
      </c>
      <c r="C95" s="34" t="s">
        <v>27</v>
      </c>
      <c r="D95" s="36" t="s">
        <v>19</v>
      </c>
      <c r="E95" s="37">
        <v>900</v>
      </c>
      <c r="F95" s="37">
        <f t="shared" si="0"/>
        <v>3873</v>
      </c>
      <c r="G95" s="38">
        <f t="shared" si="1"/>
        <v>1129</v>
      </c>
      <c r="H95" s="39"/>
    </row>
    <row r="96" spans="1:9" s="102" customFormat="1" x14ac:dyDescent="0.25">
      <c r="A96" s="91">
        <v>35111</v>
      </c>
      <c r="B96" s="92" t="s">
        <v>33</v>
      </c>
      <c r="C96" s="91" t="s">
        <v>30</v>
      </c>
      <c r="D96" s="99">
        <v>41671</v>
      </c>
      <c r="E96" s="100">
        <v>330</v>
      </c>
      <c r="F96" s="100">
        <f t="shared" si="0"/>
        <v>4203</v>
      </c>
      <c r="G96" s="103">
        <f t="shared" si="1"/>
        <v>799</v>
      </c>
      <c r="H96" s="92"/>
    </row>
    <row r="97" spans="1:8" x14ac:dyDescent="0.25">
      <c r="A97" s="40">
        <v>31351</v>
      </c>
      <c r="B97" s="41" t="s">
        <v>45</v>
      </c>
      <c r="C97" s="40" t="s">
        <v>80</v>
      </c>
      <c r="D97" s="42">
        <v>41671</v>
      </c>
      <c r="E97" s="43">
        <v>245.85</v>
      </c>
      <c r="F97" s="43">
        <f t="shared" si="0"/>
        <v>4448.8500000000004</v>
      </c>
      <c r="G97" s="44">
        <f t="shared" si="1"/>
        <v>553.15</v>
      </c>
      <c r="H97" s="45" t="s">
        <v>39</v>
      </c>
    </row>
    <row r="98" spans="1:8" x14ac:dyDescent="0.25">
      <c r="A98" s="40">
        <v>31351</v>
      </c>
      <c r="B98" s="45" t="s">
        <v>17</v>
      </c>
      <c r="C98" s="40">
        <v>93393591</v>
      </c>
      <c r="D98" s="42">
        <v>41640</v>
      </c>
      <c r="E98" s="43">
        <v>198.85</v>
      </c>
      <c r="F98" s="43">
        <f t="shared" si="0"/>
        <v>4647.7000000000007</v>
      </c>
      <c r="G98" s="44">
        <f t="shared" si="1"/>
        <v>354.29999999999995</v>
      </c>
      <c r="H98" s="45"/>
    </row>
    <row r="99" spans="1:8" s="8" customFormat="1" x14ac:dyDescent="0.25">
      <c r="A99" s="34">
        <v>35111</v>
      </c>
      <c r="B99" s="39" t="s">
        <v>36</v>
      </c>
      <c r="C99" s="34" t="s">
        <v>22</v>
      </c>
      <c r="D99" s="34" t="s">
        <v>20</v>
      </c>
      <c r="E99" s="37">
        <v>750</v>
      </c>
      <c r="F99" s="37">
        <f t="shared" si="0"/>
        <v>5397.7000000000007</v>
      </c>
      <c r="G99" s="38">
        <f t="shared" si="1"/>
        <v>-395.70000000000005</v>
      </c>
      <c r="H99" s="39"/>
    </row>
    <row r="100" spans="1:8" ht="30" x14ac:dyDescent="0.25">
      <c r="A100" s="40">
        <v>35111</v>
      </c>
      <c r="B100" s="41" t="s">
        <v>29</v>
      </c>
      <c r="C100" s="40" t="s">
        <v>28</v>
      </c>
      <c r="D100" s="42">
        <v>41699</v>
      </c>
      <c r="E100" s="43">
        <v>400</v>
      </c>
      <c r="F100" s="43">
        <f t="shared" si="0"/>
        <v>5797.7000000000007</v>
      </c>
      <c r="G100" s="44">
        <f t="shared" si="1"/>
        <v>-795.7</v>
      </c>
      <c r="H100" s="45"/>
    </row>
    <row r="101" spans="1:8" s="102" customFormat="1" x14ac:dyDescent="0.25">
      <c r="A101" s="91">
        <v>35111</v>
      </c>
      <c r="B101" s="92" t="s">
        <v>37</v>
      </c>
      <c r="C101" s="91" t="s">
        <v>38</v>
      </c>
      <c r="D101" s="99">
        <v>41699</v>
      </c>
      <c r="E101" s="100">
        <v>330</v>
      </c>
      <c r="F101" s="100">
        <f>F100+E101</f>
        <v>6127.7000000000007</v>
      </c>
      <c r="G101" s="103">
        <f t="shared" si="1"/>
        <v>-1125.7</v>
      </c>
      <c r="H101" s="92"/>
    </row>
    <row r="102" spans="1:8" s="6" customFormat="1" x14ac:dyDescent="0.25">
      <c r="A102" s="23">
        <v>81136</v>
      </c>
      <c r="B102" s="24" t="s">
        <v>18</v>
      </c>
      <c r="C102" s="23" t="s">
        <v>41</v>
      </c>
      <c r="D102" s="25">
        <v>41730</v>
      </c>
      <c r="E102" s="26">
        <v>3238</v>
      </c>
      <c r="F102" s="26">
        <f>F101</f>
        <v>6127.7000000000007</v>
      </c>
      <c r="G102" s="27">
        <f>G101+E102</f>
        <v>2112.3000000000002</v>
      </c>
      <c r="H102" s="24" t="s">
        <v>94</v>
      </c>
    </row>
    <row r="103" spans="1:8" s="102" customFormat="1" x14ac:dyDescent="0.25">
      <c r="A103" s="91">
        <v>35111</v>
      </c>
      <c r="B103" s="92" t="s">
        <v>61</v>
      </c>
      <c r="C103" s="91" t="s">
        <v>62</v>
      </c>
      <c r="D103" s="99">
        <v>370509</v>
      </c>
      <c r="E103" s="100">
        <v>220</v>
      </c>
      <c r="F103" s="100">
        <f t="shared" ref="F103:F110" si="2">F102+E103</f>
        <v>6347.7000000000007</v>
      </c>
      <c r="G103" s="103">
        <f t="shared" ref="G103:G110" si="3">G102-E103</f>
        <v>1892.3000000000002</v>
      </c>
      <c r="H103" s="92"/>
    </row>
    <row r="104" spans="1:8" s="8" customFormat="1" x14ac:dyDescent="0.25">
      <c r="A104" s="34">
        <v>35111</v>
      </c>
      <c r="B104" s="39" t="s">
        <v>63</v>
      </c>
      <c r="C104" s="34" t="s">
        <v>64</v>
      </c>
      <c r="D104" s="36">
        <v>41791</v>
      </c>
      <c r="E104" s="37">
        <v>450</v>
      </c>
      <c r="F104" s="37">
        <f t="shared" si="2"/>
        <v>6797.7000000000007</v>
      </c>
      <c r="G104" s="38">
        <f t="shared" si="3"/>
        <v>1442.3000000000002</v>
      </c>
      <c r="H104" s="39"/>
    </row>
    <row r="105" spans="1:8" s="8" customFormat="1" x14ac:dyDescent="0.25">
      <c r="A105" s="34">
        <v>35111</v>
      </c>
      <c r="B105" s="39" t="s">
        <v>68</v>
      </c>
      <c r="C105" s="34" t="s">
        <v>65</v>
      </c>
      <c r="D105" s="36">
        <v>41791</v>
      </c>
      <c r="E105" s="37">
        <v>900</v>
      </c>
      <c r="F105" s="37">
        <f t="shared" si="2"/>
        <v>7697.7000000000007</v>
      </c>
      <c r="G105" s="38">
        <f t="shared" si="3"/>
        <v>542.30000000000018</v>
      </c>
      <c r="H105" s="39"/>
    </row>
    <row r="106" spans="1:8" s="13" customFormat="1" x14ac:dyDescent="0.25">
      <c r="A106" s="28">
        <v>13211</v>
      </c>
      <c r="B106" s="29" t="s">
        <v>72</v>
      </c>
      <c r="C106" s="28">
        <v>596</v>
      </c>
      <c r="D106" s="30" t="s">
        <v>57</v>
      </c>
      <c r="E106" s="31">
        <v>270.60000000000002</v>
      </c>
      <c r="F106" s="31">
        <f t="shared" si="2"/>
        <v>7968.3000000000011</v>
      </c>
      <c r="G106" s="32">
        <f t="shared" si="3"/>
        <v>271.70000000000016</v>
      </c>
      <c r="H106" s="29"/>
    </row>
    <row r="107" spans="1:8" x14ac:dyDescent="0.25">
      <c r="A107" s="40">
        <v>31351</v>
      </c>
      <c r="B107" s="45" t="s">
        <v>76</v>
      </c>
      <c r="C107" s="46" t="s">
        <v>79</v>
      </c>
      <c r="D107" s="42">
        <v>41791</v>
      </c>
      <c r="E107" s="43">
        <v>59.85</v>
      </c>
      <c r="F107" s="43">
        <f t="shared" si="2"/>
        <v>8028.1500000000015</v>
      </c>
      <c r="G107" s="44">
        <f t="shared" si="3"/>
        <v>211.85000000000016</v>
      </c>
      <c r="H107" s="24"/>
    </row>
    <row r="108" spans="1:8" x14ac:dyDescent="0.25">
      <c r="A108" s="40">
        <v>33111</v>
      </c>
      <c r="B108" s="45" t="s">
        <v>77</v>
      </c>
      <c r="C108" s="46" t="s">
        <v>78</v>
      </c>
      <c r="D108" s="42">
        <v>41791</v>
      </c>
      <c r="E108" s="43">
        <v>14</v>
      </c>
      <c r="F108" s="43">
        <f t="shared" si="2"/>
        <v>8042.1500000000015</v>
      </c>
      <c r="G108" s="44">
        <f t="shared" si="3"/>
        <v>197.85000000000016</v>
      </c>
      <c r="H108" s="24"/>
    </row>
    <row r="109" spans="1:8" x14ac:dyDescent="0.25">
      <c r="A109" s="40">
        <v>33111</v>
      </c>
      <c r="B109" s="45" t="s">
        <v>77</v>
      </c>
      <c r="C109" s="46" t="s">
        <v>79</v>
      </c>
      <c r="D109" s="42">
        <v>41791</v>
      </c>
      <c r="E109" s="43">
        <v>18</v>
      </c>
      <c r="F109" s="43">
        <f t="shared" si="2"/>
        <v>8060.1500000000015</v>
      </c>
      <c r="G109" s="44">
        <f t="shared" si="3"/>
        <v>179.85000000000016</v>
      </c>
      <c r="H109" s="24"/>
    </row>
    <row r="110" spans="1:8" x14ac:dyDescent="0.25">
      <c r="A110" s="47" t="s">
        <v>60</v>
      </c>
      <c r="B110" s="45" t="s">
        <v>58</v>
      </c>
      <c r="C110" s="40">
        <v>2186237</v>
      </c>
      <c r="D110" s="40" t="s">
        <v>59</v>
      </c>
      <c r="E110" s="45">
        <v>179.85</v>
      </c>
      <c r="F110" s="48">
        <f t="shared" si="2"/>
        <v>8240.0000000000018</v>
      </c>
      <c r="G110" s="49">
        <f t="shared" si="3"/>
        <v>0</v>
      </c>
      <c r="H110" s="45"/>
    </row>
    <row r="111" spans="1:8" x14ac:dyDescent="0.25">
      <c r="A111" s="40"/>
      <c r="B111" s="45"/>
      <c r="C111" s="45"/>
      <c r="D111" s="40"/>
      <c r="E111" s="45"/>
      <c r="F111" s="45"/>
      <c r="G111" s="50"/>
      <c r="H111" s="45"/>
    </row>
    <row r="112" spans="1:8" s="6" customFormat="1" x14ac:dyDescent="0.25">
      <c r="A112" s="23">
        <v>81136</v>
      </c>
      <c r="B112" s="24" t="s">
        <v>55</v>
      </c>
      <c r="C112" s="23" t="s">
        <v>41</v>
      </c>
      <c r="D112" s="25">
        <v>41913</v>
      </c>
      <c r="E112" s="26">
        <v>4807</v>
      </c>
      <c r="F112" s="26">
        <f>0</f>
        <v>0</v>
      </c>
      <c r="G112" s="27">
        <f>E112</f>
        <v>4807</v>
      </c>
      <c r="H112" s="24"/>
    </row>
    <row r="113" spans="1:8" s="102" customFormat="1" x14ac:dyDescent="0.25">
      <c r="A113" s="91">
        <v>35111</v>
      </c>
      <c r="B113" s="92" t="s">
        <v>66</v>
      </c>
      <c r="C113" s="92" t="s">
        <v>67</v>
      </c>
      <c r="D113" s="99">
        <v>41944</v>
      </c>
      <c r="E113" s="100">
        <v>385</v>
      </c>
      <c r="F113" s="100">
        <f>E113</f>
        <v>385</v>
      </c>
      <c r="G113" s="103">
        <f t="shared" ref="G113:G119" si="4">G112-E113</f>
        <v>4422</v>
      </c>
      <c r="H113" s="92"/>
    </row>
    <row r="114" spans="1:8" s="102" customFormat="1" x14ac:dyDescent="0.25">
      <c r="A114" s="91">
        <v>35111</v>
      </c>
      <c r="B114" s="92" t="s">
        <v>51</v>
      </c>
      <c r="C114" s="91" t="s">
        <v>42</v>
      </c>
      <c r="D114" s="99">
        <v>41974</v>
      </c>
      <c r="E114" s="100">
        <v>495</v>
      </c>
      <c r="F114" s="100">
        <f t="shared" ref="F114:F119" si="5">F113+E114</f>
        <v>880</v>
      </c>
      <c r="G114" s="104">
        <f t="shared" si="4"/>
        <v>3927</v>
      </c>
      <c r="H114" s="92" t="s">
        <v>93</v>
      </c>
    </row>
    <row r="115" spans="1:8" x14ac:dyDescent="0.25">
      <c r="A115" s="40">
        <v>35111</v>
      </c>
      <c r="B115" s="41" t="s">
        <v>43</v>
      </c>
      <c r="C115" s="40" t="s">
        <v>44</v>
      </c>
      <c r="D115" s="42">
        <v>41974</v>
      </c>
      <c r="E115" s="43">
        <v>1500</v>
      </c>
      <c r="F115" s="43">
        <f t="shared" si="5"/>
        <v>2380</v>
      </c>
      <c r="G115" s="51">
        <f t="shared" si="4"/>
        <v>2427</v>
      </c>
      <c r="H115" s="45"/>
    </row>
    <row r="116" spans="1:8" x14ac:dyDescent="0.25">
      <c r="A116" s="40">
        <v>31351</v>
      </c>
      <c r="B116" s="45" t="s">
        <v>46</v>
      </c>
      <c r="C116" s="40" t="s">
        <v>47</v>
      </c>
      <c r="D116" s="42">
        <v>41944</v>
      </c>
      <c r="E116" s="43">
        <v>-8</v>
      </c>
      <c r="F116" s="43">
        <f t="shared" si="5"/>
        <v>2372</v>
      </c>
      <c r="G116" s="44">
        <f t="shared" si="4"/>
        <v>2435</v>
      </c>
      <c r="H116" s="45"/>
    </row>
    <row r="117" spans="1:8" x14ac:dyDescent="0.25">
      <c r="A117" s="40">
        <v>31351</v>
      </c>
      <c r="B117" s="45" t="s">
        <v>48</v>
      </c>
      <c r="C117" s="40" t="s">
        <v>49</v>
      </c>
      <c r="D117" s="40" t="s">
        <v>50</v>
      </c>
      <c r="E117" s="43">
        <v>105.3</v>
      </c>
      <c r="F117" s="43">
        <f t="shared" si="5"/>
        <v>2477.3000000000002</v>
      </c>
      <c r="G117" s="44">
        <f t="shared" si="4"/>
        <v>2329.6999999999998</v>
      </c>
      <c r="H117" s="45"/>
    </row>
    <row r="118" spans="1:8" s="13" customFormat="1" x14ac:dyDescent="0.25">
      <c r="A118" s="28">
        <v>13211</v>
      </c>
      <c r="B118" s="29" t="s">
        <v>73</v>
      </c>
      <c r="C118" s="28">
        <v>623</v>
      </c>
      <c r="D118" s="30" t="s">
        <v>54</v>
      </c>
      <c r="E118" s="31">
        <v>333.5</v>
      </c>
      <c r="F118" s="31">
        <f t="shared" si="5"/>
        <v>2810.8</v>
      </c>
      <c r="G118" s="32">
        <f t="shared" si="4"/>
        <v>1996.1999999999998</v>
      </c>
      <c r="H118" s="29" t="s">
        <v>98</v>
      </c>
    </row>
    <row r="119" spans="1:8" s="102" customFormat="1" x14ac:dyDescent="0.25">
      <c r="A119" s="91">
        <v>35111</v>
      </c>
      <c r="B119" s="92" t="s">
        <v>52</v>
      </c>
      <c r="C119" s="91" t="s">
        <v>53</v>
      </c>
      <c r="D119" s="99">
        <v>42036</v>
      </c>
      <c r="E119" s="100">
        <v>468</v>
      </c>
      <c r="F119" s="100">
        <f t="shared" si="5"/>
        <v>3278.8</v>
      </c>
      <c r="G119" s="103">
        <f t="shared" si="4"/>
        <v>1528.1999999999998</v>
      </c>
      <c r="H119" s="92"/>
    </row>
    <row r="120" spans="1:8" s="7" customFormat="1" x14ac:dyDescent="0.25">
      <c r="A120" s="28">
        <v>13211</v>
      </c>
      <c r="B120" s="29" t="s">
        <v>82</v>
      </c>
      <c r="C120" s="28">
        <v>647</v>
      </c>
      <c r="D120" s="30" t="s">
        <v>83</v>
      </c>
      <c r="E120" s="31">
        <v>333.5</v>
      </c>
      <c r="F120" s="53">
        <f>F119+E120</f>
        <v>3612.3</v>
      </c>
      <c r="G120" s="54">
        <f>G119-E120</f>
        <v>1194.6999999999998</v>
      </c>
      <c r="H120" s="33"/>
    </row>
    <row r="121" spans="1:8" s="102" customFormat="1" x14ac:dyDescent="0.25">
      <c r="A121" s="91">
        <v>35111</v>
      </c>
      <c r="B121" s="92" t="s">
        <v>99</v>
      </c>
      <c r="C121" s="91" t="s">
        <v>84</v>
      </c>
      <c r="D121" s="99">
        <v>42094</v>
      </c>
      <c r="E121" s="100">
        <v>413</v>
      </c>
      <c r="F121" s="100">
        <f>F120+E121</f>
        <v>4025.3</v>
      </c>
      <c r="G121" s="103">
        <f>G120-E121</f>
        <v>781.69999999999982</v>
      </c>
      <c r="H121" s="92"/>
    </row>
    <row r="122" spans="1:8" s="71" customFormat="1" x14ac:dyDescent="0.25">
      <c r="A122" s="66">
        <v>35111</v>
      </c>
      <c r="B122" s="55" t="s">
        <v>96</v>
      </c>
      <c r="C122" s="66"/>
      <c r="D122" s="67" t="s">
        <v>100</v>
      </c>
      <c r="E122" s="68">
        <v>250</v>
      </c>
      <c r="F122" s="68">
        <f>F121+E122</f>
        <v>4275.3</v>
      </c>
      <c r="G122" s="69">
        <f>G121-E122</f>
        <v>531.69999999999982</v>
      </c>
      <c r="H122" s="70"/>
    </row>
    <row r="123" spans="1:8" s="6" customFormat="1" x14ac:dyDescent="0.25">
      <c r="A123" s="52">
        <v>81136</v>
      </c>
      <c r="B123" s="24" t="s">
        <v>56</v>
      </c>
      <c r="C123" s="23" t="s">
        <v>41</v>
      </c>
      <c r="D123" s="25">
        <v>42095</v>
      </c>
      <c r="E123" s="26">
        <v>3433</v>
      </c>
      <c r="F123" s="26">
        <f>F122</f>
        <v>4275.3</v>
      </c>
      <c r="G123" s="27">
        <f>G122+E123</f>
        <v>3964.7</v>
      </c>
      <c r="H123" s="24"/>
    </row>
    <row r="124" spans="1:8" s="13" customFormat="1" x14ac:dyDescent="0.25">
      <c r="A124" s="40">
        <v>35111</v>
      </c>
      <c r="B124" s="41" t="s">
        <v>43</v>
      </c>
      <c r="C124" s="40" t="s">
        <v>86</v>
      </c>
      <c r="D124" s="42">
        <v>42095</v>
      </c>
      <c r="E124" s="58">
        <v>500</v>
      </c>
      <c r="F124" s="58">
        <f>F122+E124</f>
        <v>4775.3</v>
      </c>
      <c r="G124" s="59">
        <f t="shared" ref="G124:G130" si="6">G123-E124</f>
        <v>3464.7</v>
      </c>
      <c r="H124" s="29"/>
    </row>
    <row r="125" spans="1:8" s="61" customFormat="1" x14ac:dyDescent="0.25">
      <c r="A125" s="56">
        <v>31351</v>
      </c>
      <c r="B125" s="60" t="s">
        <v>87</v>
      </c>
      <c r="C125" s="56">
        <v>93842673</v>
      </c>
      <c r="D125" s="57">
        <v>42125</v>
      </c>
      <c r="E125" s="58">
        <v>16.989999999999998</v>
      </c>
      <c r="F125" s="58">
        <f t="shared" ref="F125:F130" si="7">F124+E125</f>
        <v>4792.29</v>
      </c>
      <c r="G125" s="59">
        <f t="shared" si="6"/>
        <v>3447.71</v>
      </c>
      <c r="H125" s="60"/>
    </row>
    <row r="126" spans="1:8" s="61" customFormat="1" x14ac:dyDescent="0.25">
      <c r="A126" s="56">
        <v>31351</v>
      </c>
      <c r="B126" s="60" t="s">
        <v>88</v>
      </c>
      <c r="C126" s="56">
        <v>93842673</v>
      </c>
      <c r="D126" s="57">
        <v>42125</v>
      </c>
      <c r="E126" s="58">
        <v>16.989999999999998</v>
      </c>
      <c r="F126" s="58">
        <f t="shared" si="7"/>
        <v>4809.28</v>
      </c>
      <c r="G126" s="59">
        <f t="shared" si="6"/>
        <v>3430.7200000000003</v>
      </c>
      <c r="H126" s="60"/>
    </row>
    <row r="127" spans="1:8" s="65" customFormat="1" x14ac:dyDescent="0.25">
      <c r="A127" s="40">
        <v>35111</v>
      </c>
      <c r="B127" s="41" t="s">
        <v>43</v>
      </c>
      <c r="C127" s="40" t="s">
        <v>89</v>
      </c>
      <c r="D127" s="42">
        <v>42125</v>
      </c>
      <c r="E127" s="62">
        <v>500</v>
      </c>
      <c r="F127" s="62">
        <f t="shared" si="7"/>
        <v>5309.28</v>
      </c>
      <c r="G127" s="63">
        <f t="shared" si="6"/>
        <v>2930.7200000000003</v>
      </c>
      <c r="H127" s="64" t="s">
        <v>150</v>
      </c>
    </row>
    <row r="128" spans="1:8" s="65" customFormat="1" x14ac:dyDescent="0.25">
      <c r="A128" s="56">
        <v>31351</v>
      </c>
      <c r="B128" s="60" t="s">
        <v>90</v>
      </c>
      <c r="C128" s="56">
        <v>93847075</v>
      </c>
      <c r="D128" s="57">
        <v>42125</v>
      </c>
      <c r="E128" s="58">
        <v>27.45</v>
      </c>
      <c r="F128" s="58">
        <f t="shared" si="7"/>
        <v>5336.73</v>
      </c>
      <c r="G128" s="59">
        <f t="shared" si="6"/>
        <v>2903.2700000000004</v>
      </c>
      <c r="H128" s="64" t="s">
        <v>143</v>
      </c>
    </row>
    <row r="129" spans="1:8" s="102" customFormat="1" x14ac:dyDescent="0.25">
      <c r="A129" s="91">
        <v>35111</v>
      </c>
      <c r="B129" s="92" t="s">
        <v>91</v>
      </c>
      <c r="C129" s="91" t="s">
        <v>92</v>
      </c>
      <c r="D129" s="99">
        <v>42125</v>
      </c>
      <c r="E129" s="100">
        <v>413</v>
      </c>
      <c r="F129" s="95">
        <f t="shared" si="7"/>
        <v>5749.73</v>
      </c>
      <c r="G129" s="96">
        <f t="shared" si="6"/>
        <v>2490.2700000000004</v>
      </c>
      <c r="H129" s="101"/>
    </row>
    <row r="130" spans="1:8" s="71" customFormat="1" x14ac:dyDescent="0.25">
      <c r="A130" s="72">
        <v>35111</v>
      </c>
      <c r="B130" s="55" t="s">
        <v>101</v>
      </c>
      <c r="C130" s="72"/>
      <c r="D130" s="73" t="s">
        <v>95</v>
      </c>
      <c r="E130" s="74">
        <v>-125</v>
      </c>
      <c r="F130" s="74">
        <f t="shared" si="7"/>
        <v>5624.73</v>
      </c>
      <c r="G130" s="75">
        <f t="shared" si="6"/>
        <v>2615.2700000000004</v>
      </c>
      <c r="H130" s="55" t="s">
        <v>144</v>
      </c>
    </row>
    <row r="131" spans="1:8" s="71" customFormat="1" x14ac:dyDescent="0.25">
      <c r="A131" s="28">
        <v>13211</v>
      </c>
      <c r="B131" s="29" t="s">
        <v>85</v>
      </c>
      <c r="C131" s="28">
        <v>667</v>
      </c>
      <c r="D131" s="30">
        <v>42156</v>
      </c>
      <c r="E131" s="31">
        <v>299</v>
      </c>
      <c r="F131" s="31">
        <f t="shared" ref="F131:F142" si="8">F130+E131</f>
        <v>5923.73</v>
      </c>
      <c r="G131" s="31">
        <f t="shared" ref="G131:G142" si="9">G130-E131</f>
        <v>2316.2700000000004</v>
      </c>
      <c r="H131" s="55"/>
    </row>
    <row r="132" spans="1:8" s="98" customFormat="1" x14ac:dyDescent="0.25">
      <c r="A132" s="91">
        <v>35111</v>
      </c>
      <c r="B132" s="92" t="s">
        <v>102</v>
      </c>
      <c r="C132" s="93" t="s">
        <v>103</v>
      </c>
      <c r="D132" s="94">
        <v>42156</v>
      </c>
      <c r="E132" s="95">
        <v>495</v>
      </c>
      <c r="F132" s="95">
        <f t="shared" si="8"/>
        <v>6418.73</v>
      </c>
      <c r="G132" s="96">
        <f t="shared" si="9"/>
        <v>1821.2700000000004</v>
      </c>
      <c r="H132" s="97"/>
    </row>
    <row r="133" spans="1:8" s="85" customFormat="1" x14ac:dyDescent="0.25">
      <c r="A133" s="78">
        <v>35111</v>
      </c>
      <c r="B133" s="79" t="s">
        <v>114</v>
      </c>
      <c r="C133" s="80" t="s">
        <v>113</v>
      </c>
      <c r="D133" s="81">
        <v>42156</v>
      </c>
      <c r="E133" s="82">
        <v>750</v>
      </c>
      <c r="F133" s="82">
        <f t="shared" si="8"/>
        <v>7168.73</v>
      </c>
      <c r="G133" s="83">
        <f t="shared" si="9"/>
        <v>1071.2700000000004</v>
      </c>
      <c r="H133" s="84"/>
    </row>
    <row r="134" spans="1:8" s="65" customFormat="1" x14ac:dyDescent="0.25">
      <c r="A134" s="56">
        <v>31351</v>
      </c>
      <c r="B134" s="77" t="s">
        <v>104</v>
      </c>
      <c r="C134" s="56">
        <v>93893913</v>
      </c>
      <c r="D134" s="57">
        <v>42156</v>
      </c>
      <c r="E134" s="58">
        <v>33.99</v>
      </c>
      <c r="F134" s="58">
        <f t="shared" si="8"/>
        <v>7202.7199999999993</v>
      </c>
      <c r="G134" s="59">
        <f t="shared" si="9"/>
        <v>1037.2800000000004</v>
      </c>
      <c r="H134" s="60"/>
    </row>
    <row r="135" spans="1:8" s="65" customFormat="1" x14ac:dyDescent="0.25">
      <c r="A135" s="56">
        <v>31351</v>
      </c>
      <c r="B135" s="77" t="s">
        <v>105</v>
      </c>
      <c r="C135" s="56">
        <v>93893913</v>
      </c>
      <c r="D135" s="57">
        <v>42156</v>
      </c>
      <c r="E135" s="58">
        <v>122.28</v>
      </c>
      <c r="F135" s="58">
        <f t="shared" si="8"/>
        <v>7324.9999999999991</v>
      </c>
      <c r="G135" s="59">
        <f t="shared" si="9"/>
        <v>915.00000000000045</v>
      </c>
      <c r="H135" s="60"/>
    </row>
    <row r="136" spans="1:8" s="65" customFormat="1" x14ac:dyDescent="0.25">
      <c r="A136" s="56">
        <v>31351</v>
      </c>
      <c r="B136" s="77" t="s">
        <v>106</v>
      </c>
      <c r="C136" s="56">
        <v>93893913</v>
      </c>
      <c r="D136" s="57">
        <v>42156</v>
      </c>
      <c r="E136" s="58">
        <v>50.99</v>
      </c>
      <c r="F136" s="58">
        <f t="shared" si="8"/>
        <v>7375.9899999999989</v>
      </c>
      <c r="G136" s="59">
        <f t="shared" si="9"/>
        <v>864.01000000000045</v>
      </c>
      <c r="H136" s="60"/>
    </row>
    <row r="137" spans="1:8" s="65" customFormat="1" x14ac:dyDescent="0.25">
      <c r="A137" s="56">
        <v>31351</v>
      </c>
      <c r="B137" s="77" t="s">
        <v>107</v>
      </c>
      <c r="C137" s="56">
        <v>93893913</v>
      </c>
      <c r="D137" s="57">
        <v>42156</v>
      </c>
      <c r="E137" s="58">
        <v>22.082999999999998</v>
      </c>
      <c r="F137" s="58">
        <f t="shared" si="8"/>
        <v>7398.0729999999985</v>
      </c>
      <c r="G137" s="59">
        <f t="shared" si="9"/>
        <v>841.92700000000048</v>
      </c>
      <c r="H137" s="60"/>
    </row>
    <row r="138" spans="1:8" s="65" customFormat="1" x14ac:dyDescent="0.25">
      <c r="A138" s="56">
        <v>31351</v>
      </c>
      <c r="B138" s="77" t="s">
        <v>108</v>
      </c>
      <c r="C138" s="56">
        <v>93893913</v>
      </c>
      <c r="D138" s="57">
        <v>42156</v>
      </c>
      <c r="E138" s="58">
        <v>25.491499999999998</v>
      </c>
      <c r="F138" s="58">
        <f t="shared" si="8"/>
        <v>7423.5644999999986</v>
      </c>
      <c r="G138" s="59">
        <f t="shared" si="9"/>
        <v>816.4355000000005</v>
      </c>
      <c r="H138" s="60"/>
    </row>
    <row r="139" spans="1:8" s="65" customFormat="1" x14ac:dyDescent="0.25">
      <c r="A139" s="56">
        <v>31351</v>
      </c>
      <c r="B139" s="77" t="s">
        <v>109</v>
      </c>
      <c r="C139" s="56">
        <v>93893913</v>
      </c>
      <c r="D139" s="57">
        <v>42156</v>
      </c>
      <c r="E139" s="58">
        <v>11.89</v>
      </c>
      <c r="F139" s="58">
        <f t="shared" si="8"/>
        <v>7435.4544999999989</v>
      </c>
      <c r="G139" s="59">
        <f t="shared" si="9"/>
        <v>804.54550000000052</v>
      </c>
      <c r="H139" s="60"/>
    </row>
    <row r="140" spans="1:8" s="65" customFormat="1" x14ac:dyDescent="0.25">
      <c r="A140" s="56">
        <v>31351</v>
      </c>
      <c r="B140" s="77" t="s">
        <v>110</v>
      </c>
      <c r="C140" s="56">
        <v>93893913</v>
      </c>
      <c r="D140" s="57">
        <v>42156</v>
      </c>
      <c r="E140" s="58">
        <v>14.44</v>
      </c>
      <c r="F140" s="58">
        <f t="shared" si="8"/>
        <v>7449.8944999999985</v>
      </c>
      <c r="G140" s="59">
        <f t="shared" si="9"/>
        <v>790.10550000000046</v>
      </c>
      <c r="H140" s="60"/>
    </row>
    <row r="141" spans="1:8" s="65" customFormat="1" x14ac:dyDescent="0.25">
      <c r="A141" s="56">
        <v>31351</v>
      </c>
      <c r="B141" s="77" t="s">
        <v>111</v>
      </c>
      <c r="C141" s="56">
        <v>93893913</v>
      </c>
      <c r="D141" s="57">
        <v>42156</v>
      </c>
      <c r="E141" s="58">
        <v>22.92</v>
      </c>
      <c r="F141" s="58">
        <f t="shared" si="8"/>
        <v>7472.8144999999986</v>
      </c>
      <c r="G141" s="59">
        <f t="shared" si="9"/>
        <v>767.1855000000005</v>
      </c>
      <c r="H141" s="60"/>
    </row>
    <row r="142" spans="1:8" s="71" customFormat="1" x14ac:dyDescent="0.25">
      <c r="A142" s="76">
        <v>35112</v>
      </c>
      <c r="B142" s="77" t="s">
        <v>112</v>
      </c>
      <c r="C142" s="56">
        <v>7358</v>
      </c>
      <c r="D142" s="57">
        <v>42156</v>
      </c>
      <c r="E142" s="58">
        <v>50.5</v>
      </c>
      <c r="F142" s="58">
        <f t="shared" si="8"/>
        <v>7523.3144999999986</v>
      </c>
      <c r="G142" s="59">
        <f t="shared" si="9"/>
        <v>716.6855000000005</v>
      </c>
      <c r="H142" s="55"/>
    </row>
    <row r="143" spans="1:8" s="71" customFormat="1" x14ac:dyDescent="0.25">
      <c r="A143" s="76">
        <v>35111</v>
      </c>
      <c r="B143" s="60" t="s">
        <v>97</v>
      </c>
      <c r="C143" s="56">
        <v>484</v>
      </c>
      <c r="D143" s="57">
        <v>42186</v>
      </c>
      <c r="E143" s="58">
        <v>60</v>
      </c>
      <c r="F143" s="58">
        <f>F142+E143</f>
        <v>7583.3144999999986</v>
      </c>
      <c r="G143" s="59">
        <f>G142-E143</f>
        <v>656.6855000000005</v>
      </c>
      <c r="H143" s="55"/>
    </row>
    <row r="144" spans="1:8" s="65" customFormat="1" x14ac:dyDescent="0.25">
      <c r="A144" s="76">
        <v>35112</v>
      </c>
      <c r="B144" s="77" t="s">
        <v>115</v>
      </c>
      <c r="C144" s="90" t="s">
        <v>140</v>
      </c>
      <c r="D144" s="57">
        <v>42186</v>
      </c>
      <c r="E144" s="58">
        <v>750</v>
      </c>
      <c r="F144" s="58">
        <f>F143+E144</f>
        <v>8333.3144999999986</v>
      </c>
      <c r="G144" s="59">
        <f>G143-E144</f>
        <v>-93.314499999999498</v>
      </c>
      <c r="H144" s="60"/>
    </row>
    <row r="145" spans="1:8" s="65" customFormat="1" x14ac:dyDescent="0.25">
      <c r="A145" s="76"/>
      <c r="B145" s="77"/>
      <c r="C145" s="90"/>
      <c r="D145" s="57"/>
      <c r="E145" s="58"/>
      <c r="F145" s="74"/>
      <c r="G145" s="75"/>
      <c r="H145" s="60"/>
    </row>
    <row r="146" spans="1:8" s="88" customFormat="1" x14ac:dyDescent="0.25">
      <c r="A146" s="23">
        <v>81136</v>
      </c>
      <c r="B146" s="24" t="s">
        <v>117</v>
      </c>
      <c r="C146" s="23" t="s">
        <v>41</v>
      </c>
      <c r="D146" s="25">
        <v>42278</v>
      </c>
      <c r="E146" s="86">
        <v>4833</v>
      </c>
      <c r="F146" s="86">
        <f>F144</f>
        <v>8333.3144999999986</v>
      </c>
      <c r="G146" s="89">
        <f>G144+E146</f>
        <v>4739.6855000000005</v>
      </c>
      <c r="H146" s="87"/>
    </row>
    <row r="147" spans="1:8" s="61" customFormat="1" x14ac:dyDescent="0.25">
      <c r="A147" s="56">
        <v>31712</v>
      </c>
      <c r="B147" s="60" t="s">
        <v>123</v>
      </c>
      <c r="C147" s="56">
        <v>398111</v>
      </c>
      <c r="D147" s="57">
        <v>42248</v>
      </c>
      <c r="E147" s="58">
        <v>24.57</v>
      </c>
      <c r="F147" s="58">
        <f>F146+E147</f>
        <v>8357.8844999999983</v>
      </c>
      <c r="G147" s="59">
        <f>G146-E147</f>
        <v>4715.1155000000008</v>
      </c>
      <c r="H147" s="60"/>
    </row>
    <row r="148" spans="1:8" s="61" customFormat="1" x14ac:dyDescent="0.25">
      <c r="A148" s="56">
        <v>31351</v>
      </c>
      <c r="B148" s="60" t="s">
        <v>124</v>
      </c>
      <c r="C148" s="56">
        <v>93982395</v>
      </c>
      <c r="D148" s="57">
        <v>42248</v>
      </c>
      <c r="E148" s="58">
        <v>6.95</v>
      </c>
      <c r="F148" s="58">
        <f>F147+E148</f>
        <v>8364.834499999999</v>
      </c>
      <c r="G148" s="59">
        <f>G147-E148</f>
        <v>4708.165500000001</v>
      </c>
      <c r="H148" s="60"/>
    </row>
    <row r="149" spans="1:8" s="61" customFormat="1" x14ac:dyDescent="0.25">
      <c r="A149" s="56">
        <v>31351</v>
      </c>
      <c r="B149" s="60" t="s">
        <v>125</v>
      </c>
      <c r="C149" s="56">
        <v>93982395</v>
      </c>
      <c r="D149" s="57">
        <v>42248</v>
      </c>
      <c r="E149" s="58">
        <v>6.95</v>
      </c>
      <c r="F149" s="58">
        <f t="shared" ref="F149:F168" si="10">F148+E149</f>
        <v>8371.7844999999998</v>
      </c>
      <c r="G149" s="59">
        <f>G148-E149</f>
        <v>4701.2155000000012</v>
      </c>
      <c r="H149" s="60"/>
    </row>
    <row r="150" spans="1:8" s="61" customFormat="1" x14ac:dyDescent="0.25">
      <c r="A150" s="56">
        <v>31351</v>
      </c>
      <c r="B150" s="60" t="s">
        <v>138</v>
      </c>
      <c r="C150" s="56">
        <v>93982395</v>
      </c>
      <c r="D150" s="57">
        <v>42248</v>
      </c>
      <c r="E150" s="58">
        <v>6.95</v>
      </c>
      <c r="F150" s="58">
        <f t="shared" si="10"/>
        <v>8378.7345000000005</v>
      </c>
      <c r="G150" s="59">
        <f t="shared" ref="G150:G168" si="11">G149-E150</f>
        <v>4694.2655000000013</v>
      </c>
      <c r="H150" s="60"/>
    </row>
    <row r="151" spans="1:8" s="61" customFormat="1" x14ac:dyDescent="0.25">
      <c r="A151" s="56">
        <v>31351</v>
      </c>
      <c r="B151" s="60" t="s">
        <v>126</v>
      </c>
      <c r="C151" s="56">
        <v>93982395</v>
      </c>
      <c r="D151" s="57">
        <v>42248</v>
      </c>
      <c r="E151" s="58">
        <v>6.95</v>
      </c>
      <c r="F151" s="58">
        <f t="shared" si="10"/>
        <v>8385.6845000000012</v>
      </c>
      <c r="G151" s="59">
        <f t="shared" si="11"/>
        <v>4687.3155000000015</v>
      </c>
      <c r="H151" s="60"/>
    </row>
    <row r="152" spans="1:8" s="61" customFormat="1" x14ac:dyDescent="0.25">
      <c r="A152" s="56">
        <v>31351</v>
      </c>
      <c r="B152" s="60" t="s">
        <v>124</v>
      </c>
      <c r="C152" s="56">
        <v>93982395</v>
      </c>
      <c r="D152" s="57">
        <v>42248</v>
      </c>
      <c r="E152" s="58">
        <v>8.4499999999999993</v>
      </c>
      <c r="F152" s="58">
        <f t="shared" si="10"/>
        <v>8394.1345000000019</v>
      </c>
      <c r="G152" s="59">
        <f t="shared" si="11"/>
        <v>4678.8655000000017</v>
      </c>
      <c r="H152" s="60"/>
    </row>
    <row r="153" spans="1:8" s="61" customFormat="1" x14ac:dyDescent="0.25">
      <c r="A153" s="56">
        <v>31351</v>
      </c>
      <c r="B153" s="60" t="s">
        <v>125</v>
      </c>
      <c r="C153" s="56">
        <v>93982395</v>
      </c>
      <c r="D153" s="57">
        <v>42248</v>
      </c>
      <c r="E153" s="58">
        <v>8.4499999999999993</v>
      </c>
      <c r="F153" s="58">
        <f t="shared" si="10"/>
        <v>8402.5845000000027</v>
      </c>
      <c r="G153" s="59">
        <f t="shared" si="11"/>
        <v>4670.4155000000019</v>
      </c>
      <c r="H153" s="60"/>
    </row>
    <row r="154" spans="1:8" s="61" customFormat="1" x14ac:dyDescent="0.25">
      <c r="A154" s="56">
        <v>31351</v>
      </c>
      <c r="B154" s="60" t="s">
        <v>125</v>
      </c>
      <c r="C154" s="56">
        <v>93982395</v>
      </c>
      <c r="D154" s="57">
        <v>42248</v>
      </c>
      <c r="E154" s="58">
        <v>8.4499999999999993</v>
      </c>
      <c r="F154" s="58">
        <f t="shared" si="10"/>
        <v>8411.0345000000034</v>
      </c>
      <c r="G154" s="59">
        <f t="shared" si="11"/>
        <v>4661.9655000000021</v>
      </c>
      <c r="H154" s="60"/>
    </row>
    <row r="155" spans="1:8" s="61" customFormat="1" x14ac:dyDescent="0.25">
      <c r="A155" s="56">
        <v>31351</v>
      </c>
      <c r="B155" s="60" t="s">
        <v>126</v>
      </c>
      <c r="C155" s="56">
        <v>93982395</v>
      </c>
      <c r="D155" s="57">
        <v>42248</v>
      </c>
      <c r="E155" s="58">
        <v>8.4499999999999993</v>
      </c>
      <c r="F155" s="58">
        <f t="shared" si="10"/>
        <v>8419.4845000000041</v>
      </c>
      <c r="G155" s="59">
        <f t="shared" si="11"/>
        <v>4653.5155000000022</v>
      </c>
      <c r="H155" s="60"/>
    </row>
    <row r="156" spans="1:8" s="61" customFormat="1" x14ac:dyDescent="0.25">
      <c r="A156" s="56">
        <v>31351</v>
      </c>
      <c r="B156" s="60" t="s">
        <v>127</v>
      </c>
      <c r="C156" s="56">
        <v>93982395</v>
      </c>
      <c r="D156" s="57">
        <v>42248</v>
      </c>
      <c r="E156" s="58">
        <v>31.98</v>
      </c>
      <c r="F156" s="58">
        <f t="shared" si="10"/>
        <v>8451.4645000000037</v>
      </c>
      <c r="G156" s="59">
        <f t="shared" si="11"/>
        <v>4621.5355000000027</v>
      </c>
      <c r="H156" s="60"/>
    </row>
    <row r="157" spans="1:8" s="61" customFormat="1" x14ac:dyDescent="0.25">
      <c r="A157" s="56">
        <v>31351</v>
      </c>
      <c r="B157" s="60" t="s">
        <v>128</v>
      </c>
      <c r="C157" s="56">
        <v>93982395</v>
      </c>
      <c r="D157" s="57">
        <v>42248</v>
      </c>
      <c r="E157" s="58">
        <v>14.99</v>
      </c>
      <c r="F157" s="58">
        <f t="shared" si="10"/>
        <v>8466.4545000000035</v>
      </c>
      <c r="G157" s="59">
        <f t="shared" si="11"/>
        <v>4606.5455000000029</v>
      </c>
      <c r="H157" s="60"/>
    </row>
    <row r="158" spans="1:8" s="61" customFormat="1" x14ac:dyDescent="0.25">
      <c r="A158" s="56">
        <v>31351</v>
      </c>
      <c r="B158" s="60" t="s">
        <v>129</v>
      </c>
      <c r="C158" s="56">
        <v>93982395</v>
      </c>
      <c r="D158" s="57">
        <v>42248</v>
      </c>
      <c r="E158" s="58">
        <v>14.99</v>
      </c>
      <c r="F158" s="58">
        <f t="shared" si="10"/>
        <v>8481.4445000000032</v>
      </c>
      <c r="G158" s="59">
        <f t="shared" si="11"/>
        <v>4591.5555000000031</v>
      </c>
      <c r="H158" s="60"/>
    </row>
    <row r="159" spans="1:8" s="61" customFormat="1" x14ac:dyDescent="0.25">
      <c r="A159" s="56">
        <v>31351</v>
      </c>
      <c r="B159" s="60" t="s">
        <v>130</v>
      </c>
      <c r="C159" s="56">
        <v>93982395</v>
      </c>
      <c r="D159" s="57">
        <v>42248</v>
      </c>
      <c r="E159" s="58">
        <v>14.99</v>
      </c>
      <c r="F159" s="58">
        <f t="shared" si="10"/>
        <v>8496.434500000003</v>
      </c>
      <c r="G159" s="59">
        <f t="shared" si="11"/>
        <v>4576.5655000000033</v>
      </c>
      <c r="H159" s="60"/>
    </row>
    <row r="160" spans="1:8" s="61" customFormat="1" x14ac:dyDescent="0.25">
      <c r="A160" s="56">
        <v>31351</v>
      </c>
      <c r="B160" s="60" t="s">
        <v>131</v>
      </c>
      <c r="C160" s="56">
        <v>93982395</v>
      </c>
      <c r="D160" s="57">
        <v>42248</v>
      </c>
      <c r="E160" s="58">
        <v>14.99</v>
      </c>
      <c r="F160" s="58">
        <f t="shared" si="10"/>
        <v>8511.4245000000028</v>
      </c>
      <c r="G160" s="59">
        <f t="shared" si="11"/>
        <v>4561.5755000000036</v>
      </c>
      <c r="H160" s="60"/>
    </row>
    <row r="161" spans="1:8" s="61" customFormat="1" x14ac:dyDescent="0.25">
      <c r="A161" s="56">
        <v>31351</v>
      </c>
      <c r="B161" s="60" t="s">
        <v>139</v>
      </c>
      <c r="C161" s="56">
        <v>93982395</v>
      </c>
      <c r="D161" s="57">
        <v>42248</v>
      </c>
      <c r="E161" s="58">
        <v>14.99</v>
      </c>
      <c r="F161" s="58">
        <f t="shared" si="10"/>
        <v>8526.4145000000026</v>
      </c>
      <c r="G161" s="59">
        <f t="shared" si="11"/>
        <v>4546.5855000000038</v>
      </c>
      <c r="H161" s="60"/>
    </row>
    <row r="162" spans="1:8" s="61" customFormat="1" x14ac:dyDescent="0.25">
      <c r="A162" s="56">
        <v>31351</v>
      </c>
      <c r="B162" s="60" t="s">
        <v>132</v>
      </c>
      <c r="C162" s="56">
        <v>93982395</v>
      </c>
      <c r="D162" s="57">
        <v>42248</v>
      </c>
      <c r="E162" s="58">
        <v>14.99</v>
      </c>
      <c r="F162" s="58">
        <f t="shared" si="10"/>
        <v>8541.4045000000024</v>
      </c>
      <c r="G162" s="59">
        <f t="shared" si="11"/>
        <v>4531.595500000004</v>
      </c>
      <c r="H162" s="60"/>
    </row>
    <row r="163" spans="1:8" s="61" customFormat="1" x14ac:dyDescent="0.25">
      <c r="A163" s="56">
        <v>31351</v>
      </c>
      <c r="B163" s="60" t="s">
        <v>133</v>
      </c>
      <c r="C163" s="56">
        <v>93982395</v>
      </c>
      <c r="D163" s="57">
        <v>42248</v>
      </c>
      <c r="E163" s="58">
        <v>14.99</v>
      </c>
      <c r="F163" s="58">
        <f t="shared" si="10"/>
        <v>8556.3945000000022</v>
      </c>
      <c r="G163" s="59">
        <f t="shared" si="11"/>
        <v>4516.6055000000042</v>
      </c>
      <c r="H163" s="60"/>
    </row>
    <row r="164" spans="1:8" s="61" customFormat="1" x14ac:dyDescent="0.25">
      <c r="A164" s="56">
        <v>31351</v>
      </c>
      <c r="B164" s="60" t="s">
        <v>134</v>
      </c>
      <c r="C164" s="56">
        <v>93982395</v>
      </c>
      <c r="D164" s="57">
        <v>42248</v>
      </c>
      <c r="E164" s="58">
        <v>29.99</v>
      </c>
      <c r="F164" s="58">
        <f t="shared" si="10"/>
        <v>8586.3845000000019</v>
      </c>
      <c r="G164" s="59">
        <f t="shared" si="11"/>
        <v>4486.6155000000044</v>
      </c>
      <c r="H164" s="60"/>
    </row>
    <row r="165" spans="1:8" s="61" customFormat="1" x14ac:dyDescent="0.25">
      <c r="A165" s="56">
        <v>31351</v>
      </c>
      <c r="B165" s="60" t="s">
        <v>135</v>
      </c>
      <c r="C165" s="56">
        <v>93982395</v>
      </c>
      <c r="D165" s="57">
        <v>42248</v>
      </c>
      <c r="E165" s="58">
        <v>29.99</v>
      </c>
      <c r="F165" s="58">
        <f t="shared" si="10"/>
        <v>8616.3745000000017</v>
      </c>
      <c r="G165" s="59">
        <f t="shared" si="11"/>
        <v>4456.6255000000046</v>
      </c>
      <c r="H165" s="60"/>
    </row>
    <row r="166" spans="1:8" s="61" customFormat="1" x14ac:dyDescent="0.25">
      <c r="A166" s="56">
        <v>31351</v>
      </c>
      <c r="B166" s="60" t="s">
        <v>136</v>
      </c>
      <c r="C166" s="56">
        <v>93983289</v>
      </c>
      <c r="D166" s="57">
        <v>42248</v>
      </c>
      <c r="E166" s="58">
        <v>16.989999999999998</v>
      </c>
      <c r="F166" s="58">
        <f t="shared" si="10"/>
        <v>8633.3645000000015</v>
      </c>
      <c r="G166" s="59">
        <f t="shared" si="11"/>
        <v>4439.6355000000049</v>
      </c>
      <c r="H166" s="60"/>
    </row>
    <row r="167" spans="1:8" s="61" customFormat="1" x14ac:dyDescent="0.25">
      <c r="A167" s="56">
        <v>31351</v>
      </c>
      <c r="B167" s="60" t="s">
        <v>137</v>
      </c>
      <c r="C167" s="56">
        <v>93982395</v>
      </c>
      <c r="D167" s="57">
        <v>42248</v>
      </c>
      <c r="E167" s="58">
        <v>27.45</v>
      </c>
      <c r="F167" s="58">
        <f t="shared" si="10"/>
        <v>8660.8145000000022</v>
      </c>
      <c r="G167" s="59">
        <f t="shared" si="11"/>
        <v>4412.185500000005</v>
      </c>
      <c r="H167" s="60"/>
    </row>
    <row r="168" spans="1:8" s="98" customFormat="1" x14ac:dyDescent="0.25">
      <c r="A168" s="91">
        <v>35111</v>
      </c>
      <c r="B168" s="92" t="s">
        <v>141</v>
      </c>
      <c r="C168" s="93" t="s">
        <v>142</v>
      </c>
      <c r="D168" s="94">
        <v>42278</v>
      </c>
      <c r="E168" s="95">
        <v>385</v>
      </c>
      <c r="F168" s="95">
        <f t="shared" si="10"/>
        <v>9045.8145000000022</v>
      </c>
      <c r="G168" s="96">
        <f t="shared" si="11"/>
        <v>4027.185500000005</v>
      </c>
      <c r="H168" s="97"/>
    </row>
    <row r="169" spans="1:8" s="13" customFormat="1" x14ac:dyDescent="0.25">
      <c r="A169" s="28">
        <v>13211</v>
      </c>
      <c r="B169" s="29" t="s">
        <v>145</v>
      </c>
      <c r="C169" s="28">
        <v>695</v>
      </c>
      <c r="D169" s="30">
        <v>42278</v>
      </c>
      <c r="E169" s="31">
        <v>288</v>
      </c>
      <c r="F169" s="31">
        <f t="shared" ref="F169:F179" si="12">F168+E169</f>
        <v>9333.8145000000022</v>
      </c>
      <c r="G169" s="32">
        <f t="shared" ref="G169:G179" si="13">G168-E169</f>
        <v>3739.185500000005</v>
      </c>
      <c r="H169" s="108" t="s">
        <v>146</v>
      </c>
    </row>
    <row r="170" spans="1:8" s="61" customFormat="1" x14ac:dyDescent="0.25">
      <c r="A170" s="28">
        <v>13211</v>
      </c>
      <c r="B170" s="29" t="s">
        <v>145</v>
      </c>
      <c r="C170" s="107" t="s">
        <v>148</v>
      </c>
      <c r="D170" s="30">
        <v>42278</v>
      </c>
      <c r="E170" s="31">
        <v>-288</v>
      </c>
      <c r="F170" s="31">
        <f t="shared" si="12"/>
        <v>9045.8145000000022</v>
      </c>
      <c r="G170" s="32">
        <f t="shared" si="13"/>
        <v>4027.185500000005</v>
      </c>
      <c r="H170" s="29" t="s">
        <v>147</v>
      </c>
    </row>
    <row r="171" spans="1:8" s="61" customFormat="1" x14ac:dyDescent="0.25">
      <c r="A171" s="40">
        <v>35111</v>
      </c>
      <c r="B171" s="41" t="s">
        <v>43</v>
      </c>
      <c r="C171" s="40" t="s">
        <v>149</v>
      </c>
      <c r="D171" s="57">
        <v>42309</v>
      </c>
      <c r="E171" s="58">
        <v>500</v>
      </c>
      <c r="F171" s="58">
        <f t="shared" si="12"/>
        <v>9545.8145000000022</v>
      </c>
      <c r="G171" s="59">
        <f t="shared" si="13"/>
        <v>3527.185500000005</v>
      </c>
      <c r="H171" s="60" t="s">
        <v>158</v>
      </c>
    </row>
    <row r="172" spans="1:8" s="61" customFormat="1" x14ac:dyDescent="0.25">
      <c r="A172" s="40">
        <v>31351</v>
      </c>
      <c r="B172" s="41" t="s">
        <v>151</v>
      </c>
      <c r="C172" s="40">
        <v>94053281</v>
      </c>
      <c r="D172" s="57">
        <v>42309</v>
      </c>
      <c r="E172" s="58">
        <v>524.99</v>
      </c>
      <c r="F172" s="58">
        <f t="shared" si="12"/>
        <v>10070.804500000002</v>
      </c>
      <c r="G172" s="59">
        <f t="shared" si="13"/>
        <v>3002.1955000000053</v>
      </c>
      <c r="H172" s="60" t="s">
        <v>165</v>
      </c>
    </row>
    <row r="173" spans="1:8" s="61" customFormat="1" x14ac:dyDescent="0.25">
      <c r="A173" s="40">
        <v>31351</v>
      </c>
      <c r="B173" s="41" t="s">
        <v>152</v>
      </c>
      <c r="C173" s="40">
        <v>94042274</v>
      </c>
      <c r="D173" s="57">
        <v>42309</v>
      </c>
      <c r="E173" s="58">
        <v>24.99</v>
      </c>
      <c r="F173" s="58">
        <f t="shared" si="12"/>
        <v>10095.794500000002</v>
      </c>
      <c r="G173" s="59">
        <f t="shared" si="13"/>
        <v>2977.2055000000055</v>
      </c>
      <c r="H173" s="60" t="s">
        <v>158</v>
      </c>
    </row>
    <row r="174" spans="1:8" s="61" customFormat="1" x14ac:dyDescent="0.25">
      <c r="A174" s="40">
        <v>31351</v>
      </c>
      <c r="B174" s="41" t="s">
        <v>157</v>
      </c>
      <c r="C174" s="40">
        <v>94068414</v>
      </c>
      <c r="D174" s="57">
        <v>42309</v>
      </c>
      <c r="E174" s="58">
        <v>74.97</v>
      </c>
      <c r="F174" s="58">
        <f t="shared" si="12"/>
        <v>10170.764500000001</v>
      </c>
      <c r="G174" s="59">
        <f t="shared" si="13"/>
        <v>2902.2355000000057</v>
      </c>
      <c r="H174" s="60" t="s">
        <v>165</v>
      </c>
    </row>
    <row r="175" spans="1:8" s="61" customFormat="1" x14ac:dyDescent="0.25">
      <c r="A175" s="40">
        <v>31351</v>
      </c>
      <c r="B175" s="41" t="s">
        <v>153</v>
      </c>
      <c r="C175" s="40">
        <v>94046603</v>
      </c>
      <c r="D175" s="57">
        <v>42339</v>
      </c>
      <c r="E175" s="58">
        <v>229.98</v>
      </c>
      <c r="F175" s="58">
        <f t="shared" si="12"/>
        <v>10400.744500000001</v>
      </c>
      <c r="G175" s="59">
        <f t="shared" si="13"/>
        <v>2672.2555000000057</v>
      </c>
      <c r="H175" s="60" t="s">
        <v>158</v>
      </c>
    </row>
    <row r="176" spans="1:8" s="61" customFormat="1" x14ac:dyDescent="0.25">
      <c r="A176" s="40">
        <v>31351</v>
      </c>
      <c r="B176" s="41" t="s">
        <v>154</v>
      </c>
      <c r="C176" s="40">
        <v>94047547</v>
      </c>
      <c r="D176" s="57">
        <v>42339</v>
      </c>
      <c r="E176" s="58">
        <v>511.96</v>
      </c>
      <c r="F176" s="58">
        <f t="shared" si="12"/>
        <v>10912.7045</v>
      </c>
      <c r="G176" s="59">
        <f t="shared" si="13"/>
        <v>2160.2955000000056</v>
      </c>
      <c r="H176" s="60" t="s">
        <v>158</v>
      </c>
    </row>
    <row r="177" spans="1:8" s="61" customFormat="1" x14ac:dyDescent="0.25">
      <c r="A177" s="40">
        <v>31351</v>
      </c>
      <c r="B177" s="41" t="s">
        <v>155</v>
      </c>
      <c r="C177" s="40">
        <v>94046603</v>
      </c>
      <c r="D177" s="57">
        <v>42339</v>
      </c>
      <c r="E177" s="58">
        <v>64.900000000000006</v>
      </c>
      <c r="F177" s="58">
        <f t="shared" si="12"/>
        <v>10977.604499999999</v>
      </c>
      <c r="G177" s="59">
        <f t="shared" si="13"/>
        <v>2095.3955000000055</v>
      </c>
      <c r="H177" s="60" t="s">
        <v>158</v>
      </c>
    </row>
    <row r="178" spans="1:8" s="61" customFormat="1" x14ac:dyDescent="0.25">
      <c r="A178" s="40">
        <v>31351</v>
      </c>
      <c r="B178" s="41" t="s">
        <v>156</v>
      </c>
      <c r="C178" s="40">
        <v>94046603</v>
      </c>
      <c r="D178" s="57">
        <v>42339</v>
      </c>
      <c r="E178" s="58">
        <v>69.900000000000006</v>
      </c>
      <c r="F178" s="58">
        <f t="shared" si="12"/>
        <v>11047.504499999999</v>
      </c>
      <c r="G178" s="59">
        <f t="shared" si="13"/>
        <v>2025.4955000000054</v>
      </c>
      <c r="H178" s="60" t="s">
        <v>158</v>
      </c>
    </row>
    <row r="179" spans="1:8" s="61" customFormat="1" x14ac:dyDescent="0.25">
      <c r="A179" s="91">
        <v>35111</v>
      </c>
      <c r="B179" s="92" t="s">
        <v>159</v>
      </c>
      <c r="C179" s="93" t="s">
        <v>160</v>
      </c>
      <c r="D179" s="94">
        <v>42339</v>
      </c>
      <c r="E179" s="95">
        <v>275</v>
      </c>
      <c r="F179" s="95">
        <f t="shared" si="12"/>
        <v>11322.504499999999</v>
      </c>
      <c r="G179" s="96">
        <f t="shared" si="13"/>
        <v>1750.4955000000054</v>
      </c>
      <c r="H179" s="60" t="s">
        <v>158</v>
      </c>
    </row>
    <row r="180" spans="1:8" s="61" customFormat="1" x14ac:dyDescent="0.25">
      <c r="A180" s="40">
        <v>35111</v>
      </c>
      <c r="B180" s="41" t="s">
        <v>161</v>
      </c>
      <c r="C180" s="40">
        <v>2609</v>
      </c>
      <c r="D180" s="57">
        <v>42370</v>
      </c>
      <c r="E180" s="58">
        <v>25</v>
      </c>
      <c r="F180" s="58">
        <f t="shared" ref="F180:F186" si="14">F179+E180</f>
        <v>11347.504499999999</v>
      </c>
      <c r="G180" s="59">
        <f t="shared" ref="G180:G186" si="15">G179-E180</f>
        <v>1725.4955000000054</v>
      </c>
      <c r="H180" s="60" t="s">
        <v>165</v>
      </c>
    </row>
    <row r="181" spans="1:8" s="61" customFormat="1" x14ac:dyDescent="0.25">
      <c r="A181" s="91">
        <v>35111</v>
      </c>
      <c r="B181" s="92" t="s">
        <v>162</v>
      </c>
      <c r="C181" s="40" t="s">
        <v>163</v>
      </c>
      <c r="D181" s="57">
        <v>42401</v>
      </c>
      <c r="E181" s="58">
        <v>330</v>
      </c>
      <c r="F181" s="58">
        <f t="shared" si="14"/>
        <v>11677.504499999999</v>
      </c>
      <c r="G181" s="59">
        <f t="shared" si="15"/>
        <v>1395.4955000000054</v>
      </c>
      <c r="H181" s="60" t="s">
        <v>165</v>
      </c>
    </row>
    <row r="182" spans="1:8" s="61" customFormat="1" x14ac:dyDescent="0.25">
      <c r="A182" s="40">
        <v>11347</v>
      </c>
      <c r="B182" s="41" t="s">
        <v>167</v>
      </c>
      <c r="C182" s="40" t="s">
        <v>164</v>
      </c>
      <c r="D182" s="57">
        <v>42370</v>
      </c>
      <c r="E182" s="58">
        <v>12.42</v>
      </c>
      <c r="F182" s="58">
        <f t="shared" si="14"/>
        <v>11689.924499999999</v>
      </c>
      <c r="G182" s="59">
        <f t="shared" si="15"/>
        <v>1383.0755000000054</v>
      </c>
      <c r="H182" s="60" t="s">
        <v>166</v>
      </c>
    </row>
    <row r="183" spans="1:8" s="110" customFormat="1" x14ac:dyDescent="0.25">
      <c r="A183" s="109">
        <v>41212</v>
      </c>
      <c r="B183" s="55" t="s">
        <v>169</v>
      </c>
      <c r="C183" s="109" t="s">
        <v>168</v>
      </c>
      <c r="D183" s="73">
        <v>42430</v>
      </c>
      <c r="E183" s="74">
        <v>300</v>
      </c>
      <c r="F183" s="74">
        <f t="shared" si="14"/>
        <v>11989.924499999999</v>
      </c>
      <c r="G183" s="75">
        <f t="shared" si="15"/>
        <v>1083.0755000000054</v>
      </c>
      <c r="H183" s="55" t="s">
        <v>173</v>
      </c>
    </row>
    <row r="184" spans="1:8" s="111" customFormat="1" x14ac:dyDescent="0.25">
      <c r="A184" s="93">
        <v>35111</v>
      </c>
      <c r="B184" s="101" t="s">
        <v>170</v>
      </c>
      <c r="C184" s="93" t="s">
        <v>189</v>
      </c>
      <c r="D184" s="94">
        <v>42430</v>
      </c>
      <c r="E184" s="95">
        <v>-231</v>
      </c>
      <c r="F184" s="95">
        <f t="shared" si="14"/>
        <v>11758.924499999999</v>
      </c>
      <c r="G184" s="96">
        <f t="shared" si="15"/>
        <v>1314.0755000000054</v>
      </c>
      <c r="H184" s="101" t="s">
        <v>173</v>
      </c>
    </row>
    <row r="185" spans="1:8" s="111" customFormat="1" x14ac:dyDescent="0.25">
      <c r="A185" s="93">
        <v>35111</v>
      </c>
      <c r="B185" s="101" t="s">
        <v>171</v>
      </c>
      <c r="C185" s="93" t="s">
        <v>190</v>
      </c>
      <c r="D185" s="94">
        <v>42430</v>
      </c>
      <c r="E185" s="95">
        <v>-165</v>
      </c>
      <c r="F185" s="95">
        <f t="shared" si="14"/>
        <v>11593.924499999999</v>
      </c>
      <c r="G185" s="96">
        <f t="shared" si="15"/>
        <v>1479.0755000000054</v>
      </c>
      <c r="H185" s="101" t="s">
        <v>173</v>
      </c>
    </row>
    <row r="186" spans="1:8" s="111" customFormat="1" x14ac:dyDescent="0.25">
      <c r="A186" s="93">
        <v>35111</v>
      </c>
      <c r="B186" s="101" t="s">
        <v>198</v>
      </c>
      <c r="C186" s="93" t="s">
        <v>191</v>
      </c>
      <c r="D186" s="94">
        <v>42430</v>
      </c>
      <c r="E186" s="95">
        <v>-198</v>
      </c>
      <c r="F186" s="95">
        <f t="shared" si="14"/>
        <v>11395.924499999999</v>
      </c>
      <c r="G186" s="96">
        <f t="shared" si="15"/>
        <v>1677.0755000000054</v>
      </c>
      <c r="H186" s="101" t="s">
        <v>174</v>
      </c>
    </row>
    <row r="187" spans="1:8" s="115" customFormat="1" x14ac:dyDescent="0.25">
      <c r="A187" s="23">
        <v>81136</v>
      </c>
      <c r="B187" s="24" t="s">
        <v>177</v>
      </c>
      <c r="C187" s="113" t="s">
        <v>41</v>
      </c>
      <c r="D187" s="114">
        <v>42461</v>
      </c>
      <c r="E187" s="86">
        <v>3452</v>
      </c>
      <c r="F187" s="86">
        <f>F186</f>
        <v>11395.924499999999</v>
      </c>
      <c r="G187" s="89">
        <f>G186+E187</f>
        <v>5129.0755000000054</v>
      </c>
      <c r="H187" s="112" t="s">
        <v>180</v>
      </c>
    </row>
    <row r="188" spans="1:8" s="111" customFormat="1" x14ac:dyDescent="0.25">
      <c r="A188" s="93">
        <v>35111</v>
      </c>
      <c r="B188" s="101" t="s">
        <v>199</v>
      </c>
      <c r="C188" s="93" t="s">
        <v>172</v>
      </c>
      <c r="D188" s="94">
        <v>42461</v>
      </c>
      <c r="E188" s="95">
        <v>275</v>
      </c>
      <c r="F188" s="95">
        <f>F186+E188</f>
        <v>11670.924499999999</v>
      </c>
      <c r="G188" s="96">
        <f t="shared" ref="G188:G189" si="16">G187-E188</f>
        <v>4854.0755000000054</v>
      </c>
      <c r="H188" s="101" t="s">
        <v>180</v>
      </c>
    </row>
    <row r="189" spans="1:8" s="61" customFormat="1" x14ac:dyDescent="0.25">
      <c r="A189" s="56">
        <v>35111</v>
      </c>
      <c r="B189" s="60" t="s">
        <v>217</v>
      </c>
      <c r="C189" s="56" t="s">
        <v>168</v>
      </c>
      <c r="D189" s="57">
        <v>42491</v>
      </c>
      <c r="E189" s="58">
        <v>54</v>
      </c>
      <c r="F189" s="58">
        <f t="shared" ref="F189" si="17">F188+E189</f>
        <v>11724.924499999999</v>
      </c>
      <c r="G189" s="59">
        <f t="shared" si="16"/>
        <v>4800.0755000000054</v>
      </c>
      <c r="H189" s="60" t="s">
        <v>181</v>
      </c>
    </row>
    <row r="190" spans="1:8" s="61" customFormat="1" x14ac:dyDescent="0.25">
      <c r="A190" s="56">
        <v>35111</v>
      </c>
      <c r="B190" s="121" t="s">
        <v>43</v>
      </c>
      <c r="C190" s="122" t="s">
        <v>175</v>
      </c>
      <c r="D190" s="57">
        <v>42491</v>
      </c>
      <c r="E190" s="58">
        <v>495</v>
      </c>
      <c r="F190" s="58">
        <f t="shared" ref="F190:F204" si="18">F189+E190</f>
        <v>12219.924499999999</v>
      </c>
      <c r="G190" s="59">
        <f t="shared" ref="G190:G204" si="19">G189-E190</f>
        <v>4305.0755000000054</v>
      </c>
      <c r="H190" s="60" t="s">
        <v>201</v>
      </c>
    </row>
    <row r="191" spans="1:8" s="116" customFormat="1" x14ac:dyDescent="0.25">
      <c r="A191" s="80">
        <v>35111</v>
      </c>
      <c r="B191" s="123" t="s">
        <v>114</v>
      </c>
      <c r="C191" s="80" t="s">
        <v>178</v>
      </c>
      <c r="D191" s="81">
        <v>42522</v>
      </c>
      <c r="E191" s="82">
        <v>900</v>
      </c>
      <c r="F191" s="82">
        <f t="shared" si="18"/>
        <v>13119.924499999999</v>
      </c>
      <c r="G191" s="83">
        <f t="shared" si="19"/>
        <v>3405.0755000000054</v>
      </c>
      <c r="H191" s="84" t="s">
        <v>201</v>
      </c>
    </row>
    <row r="192" spans="1:8" s="111" customFormat="1" x14ac:dyDescent="0.25">
      <c r="A192" s="93">
        <v>35111</v>
      </c>
      <c r="B192" s="101" t="s">
        <v>197</v>
      </c>
      <c r="C192" s="93" t="s">
        <v>192</v>
      </c>
      <c r="D192" s="94">
        <v>42522</v>
      </c>
      <c r="E192" s="95">
        <v>-165</v>
      </c>
      <c r="F192" s="95">
        <f t="shared" si="18"/>
        <v>12954.924499999999</v>
      </c>
      <c r="G192" s="96">
        <f t="shared" si="19"/>
        <v>3570.0755000000054</v>
      </c>
      <c r="H192" s="60" t="s">
        <v>201</v>
      </c>
    </row>
    <row r="193" spans="1:8" s="111" customFormat="1" x14ac:dyDescent="0.25">
      <c r="A193" s="93">
        <v>35111</v>
      </c>
      <c r="B193" s="101" t="s">
        <v>200</v>
      </c>
      <c r="C193" s="93" t="s">
        <v>185</v>
      </c>
      <c r="D193" s="94">
        <v>42552</v>
      </c>
      <c r="E193" s="95">
        <v>385</v>
      </c>
      <c r="F193" s="95">
        <f t="shared" si="18"/>
        <v>13339.924499999999</v>
      </c>
      <c r="G193" s="96">
        <f t="shared" si="19"/>
        <v>3185.0755000000054</v>
      </c>
      <c r="H193" s="60" t="s">
        <v>201</v>
      </c>
    </row>
    <row r="194" spans="1:8" s="116" customFormat="1" x14ac:dyDescent="0.25">
      <c r="A194" s="80">
        <v>35111</v>
      </c>
      <c r="B194" s="84" t="s">
        <v>187</v>
      </c>
      <c r="C194" s="80" t="s">
        <v>168</v>
      </c>
      <c r="D194" s="81">
        <v>42552</v>
      </c>
      <c r="E194" s="82">
        <v>-158.83000000000001</v>
      </c>
      <c r="F194" s="82">
        <f t="shared" si="18"/>
        <v>13181.094499999999</v>
      </c>
      <c r="G194" s="83">
        <f t="shared" si="19"/>
        <v>3343.9055000000053</v>
      </c>
      <c r="H194" s="84" t="s">
        <v>202</v>
      </c>
    </row>
    <row r="195" spans="1:8" s="61" customFormat="1" x14ac:dyDescent="0.25">
      <c r="A195" s="56">
        <v>33111</v>
      </c>
      <c r="B195" s="60" t="s">
        <v>183</v>
      </c>
      <c r="C195" s="56" t="s">
        <v>176</v>
      </c>
      <c r="D195" s="57">
        <v>42522</v>
      </c>
      <c r="E195" s="58">
        <v>110</v>
      </c>
      <c r="F195" s="58">
        <f t="shared" si="18"/>
        <v>13291.094499999999</v>
      </c>
      <c r="G195" s="59">
        <f t="shared" si="19"/>
        <v>3233.9055000000053</v>
      </c>
      <c r="H195" s="60" t="s">
        <v>221</v>
      </c>
    </row>
    <row r="196" spans="1:8" s="61" customFormat="1" x14ac:dyDescent="0.25">
      <c r="A196" s="56">
        <v>35112</v>
      </c>
      <c r="B196" s="120" t="s">
        <v>112</v>
      </c>
      <c r="C196" s="56" t="s">
        <v>179</v>
      </c>
      <c r="D196" s="57">
        <v>42491</v>
      </c>
      <c r="E196" s="58">
        <v>62</v>
      </c>
      <c r="F196" s="58">
        <f t="shared" si="18"/>
        <v>13353.094499999999</v>
      </c>
      <c r="G196" s="59">
        <f t="shared" si="19"/>
        <v>3171.9055000000053</v>
      </c>
      <c r="H196" s="60" t="s">
        <v>221</v>
      </c>
    </row>
    <row r="197" spans="1:8" s="61" customFormat="1" x14ac:dyDescent="0.25">
      <c r="A197" s="56">
        <v>33111</v>
      </c>
      <c r="B197" s="120" t="s">
        <v>182</v>
      </c>
      <c r="C197" s="56" t="s">
        <v>184</v>
      </c>
      <c r="D197" s="57">
        <v>42522</v>
      </c>
      <c r="E197" s="58">
        <v>14</v>
      </c>
      <c r="F197" s="58">
        <f t="shared" si="18"/>
        <v>13367.094499999999</v>
      </c>
      <c r="G197" s="59">
        <f t="shared" si="19"/>
        <v>3157.9055000000053</v>
      </c>
      <c r="H197" s="60" t="s">
        <v>221</v>
      </c>
    </row>
    <row r="198" spans="1:8" s="61" customFormat="1" x14ac:dyDescent="0.25">
      <c r="A198" s="56">
        <v>35111</v>
      </c>
      <c r="B198" s="124" t="s">
        <v>43</v>
      </c>
      <c r="C198" s="56" t="s">
        <v>186</v>
      </c>
      <c r="D198" s="57">
        <v>42522</v>
      </c>
      <c r="E198" s="58">
        <v>455.78</v>
      </c>
      <c r="F198" s="58">
        <f t="shared" si="18"/>
        <v>13822.8745</v>
      </c>
      <c r="G198" s="59">
        <f t="shared" si="19"/>
        <v>2702.1255000000056</v>
      </c>
      <c r="H198" s="60" t="s">
        <v>205</v>
      </c>
    </row>
    <row r="199" spans="1:8" s="61" customFormat="1" x14ac:dyDescent="0.25">
      <c r="A199" s="56">
        <v>35111</v>
      </c>
      <c r="B199" s="124" t="s">
        <v>43</v>
      </c>
      <c r="C199" s="56" t="s">
        <v>204</v>
      </c>
      <c r="D199" s="57">
        <v>42552</v>
      </c>
      <c r="E199" s="58">
        <v>475.39</v>
      </c>
      <c r="F199" s="58">
        <f t="shared" si="18"/>
        <v>14298.264499999999</v>
      </c>
      <c r="G199" s="59">
        <f t="shared" si="19"/>
        <v>2226.7355000000057</v>
      </c>
      <c r="H199" s="60"/>
    </row>
    <row r="200" spans="1:8" s="111" customFormat="1" x14ac:dyDescent="0.25">
      <c r="A200" s="93">
        <v>35111</v>
      </c>
      <c r="B200" s="101" t="s">
        <v>203</v>
      </c>
      <c r="C200" s="93" t="s">
        <v>188</v>
      </c>
      <c r="D200" s="94">
        <v>42552</v>
      </c>
      <c r="E200" s="95">
        <v>330</v>
      </c>
      <c r="F200" s="95">
        <f t="shared" si="18"/>
        <v>14628.264499999999</v>
      </c>
      <c r="G200" s="96">
        <f t="shared" si="19"/>
        <v>1896.7355000000057</v>
      </c>
      <c r="H200" s="101" t="s">
        <v>205</v>
      </c>
    </row>
    <row r="201" spans="1:8" s="111" customFormat="1" x14ac:dyDescent="0.25">
      <c r="A201" s="93">
        <v>35111</v>
      </c>
      <c r="B201" s="101" t="s">
        <v>195</v>
      </c>
      <c r="C201" s="93" t="s">
        <v>193</v>
      </c>
      <c r="D201" s="94">
        <v>42552</v>
      </c>
      <c r="E201" s="95">
        <v>-231</v>
      </c>
      <c r="F201" s="95">
        <f t="shared" si="18"/>
        <v>14397.264499999999</v>
      </c>
      <c r="G201" s="96">
        <f t="shared" si="19"/>
        <v>2127.7355000000057</v>
      </c>
      <c r="H201" s="101" t="s">
        <v>221</v>
      </c>
    </row>
    <row r="202" spans="1:8" s="111" customFormat="1" x14ac:dyDescent="0.25">
      <c r="A202" s="93">
        <v>35111</v>
      </c>
      <c r="B202" s="101" t="s">
        <v>196</v>
      </c>
      <c r="C202" s="93" t="s">
        <v>194</v>
      </c>
      <c r="D202" s="94">
        <v>42552</v>
      </c>
      <c r="E202" s="95">
        <v>-198</v>
      </c>
      <c r="F202" s="95">
        <f t="shared" si="18"/>
        <v>14199.264499999999</v>
      </c>
      <c r="G202" s="96">
        <f t="shared" si="19"/>
        <v>2325.7355000000057</v>
      </c>
      <c r="H202" s="101" t="s">
        <v>221</v>
      </c>
    </row>
    <row r="203" spans="1:8" s="61" customFormat="1" x14ac:dyDescent="0.25">
      <c r="A203" s="56">
        <v>35111</v>
      </c>
      <c r="B203" s="60" t="s">
        <v>218</v>
      </c>
      <c r="C203" s="56" t="s">
        <v>168</v>
      </c>
      <c r="D203" s="57">
        <v>42522</v>
      </c>
      <c r="E203" s="58">
        <v>54</v>
      </c>
      <c r="F203" s="58">
        <f t="shared" si="18"/>
        <v>14253.264499999999</v>
      </c>
      <c r="G203" s="59">
        <f t="shared" si="19"/>
        <v>2271.7355000000057</v>
      </c>
      <c r="H203" s="60" t="s">
        <v>221</v>
      </c>
    </row>
    <row r="204" spans="1:8" s="61" customFormat="1" x14ac:dyDescent="0.25">
      <c r="A204" s="56">
        <v>35111</v>
      </c>
      <c r="B204" s="60" t="s">
        <v>219</v>
      </c>
      <c r="C204" s="56" t="s">
        <v>168</v>
      </c>
      <c r="D204" s="57">
        <v>42552</v>
      </c>
      <c r="E204" s="58">
        <v>54</v>
      </c>
      <c r="F204" s="58">
        <f t="shared" si="18"/>
        <v>14307.264499999999</v>
      </c>
      <c r="G204" s="59">
        <f t="shared" si="19"/>
        <v>2217.7355000000057</v>
      </c>
      <c r="H204" s="60" t="s">
        <v>221</v>
      </c>
    </row>
    <row r="205" spans="1:8" s="61" customFormat="1" x14ac:dyDescent="0.25">
      <c r="A205" s="56">
        <v>31712</v>
      </c>
      <c r="B205" s="60" t="s">
        <v>206</v>
      </c>
      <c r="C205" s="56" t="s">
        <v>208</v>
      </c>
      <c r="D205" s="57">
        <v>42552</v>
      </c>
      <c r="E205" s="58">
        <v>4.2</v>
      </c>
      <c r="F205" s="58">
        <f t="shared" ref="F205:F210" si="20">F204+E205</f>
        <v>14311.4645</v>
      </c>
      <c r="G205" s="59">
        <f t="shared" ref="G205:G211" si="21">G204-E205</f>
        <v>2213.5355000000059</v>
      </c>
      <c r="H205" s="60" t="s">
        <v>221</v>
      </c>
    </row>
    <row r="206" spans="1:8" s="61" customFormat="1" x14ac:dyDescent="0.25">
      <c r="A206" s="56">
        <v>11511</v>
      </c>
      <c r="B206" s="60" t="s">
        <v>207</v>
      </c>
      <c r="C206" s="56" t="s">
        <v>168</v>
      </c>
      <c r="D206" s="57">
        <v>42552</v>
      </c>
      <c r="E206" s="58">
        <v>678</v>
      </c>
      <c r="F206" s="58">
        <f t="shared" si="20"/>
        <v>14989.4645</v>
      </c>
      <c r="G206" s="59">
        <f t="shared" si="21"/>
        <v>1535.5355000000059</v>
      </c>
      <c r="H206" s="60" t="s">
        <v>221</v>
      </c>
    </row>
    <row r="207" spans="1:8" s="116" customFormat="1" x14ac:dyDescent="0.25">
      <c r="A207" s="80">
        <v>35111</v>
      </c>
      <c r="B207" s="84" t="s">
        <v>209</v>
      </c>
      <c r="C207" s="80" t="s">
        <v>212</v>
      </c>
      <c r="D207" s="81">
        <v>42552</v>
      </c>
      <c r="E207" s="82">
        <v>1050</v>
      </c>
      <c r="F207" s="82">
        <f t="shared" si="20"/>
        <v>16039.4645</v>
      </c>
      <c r="G207" s="83">
        <f t="shared" si="21"/>
        <v>485.53550000000587</v>
      </c>
      <c r="H207" s="84" t="s">
        <v>222</v>
      </c>
    </row>
    <row r="208" spans="1:8" s="61" customFormat="1" x14ac:dyDescent="0.25">
      <c r="A208" s="56">
        <v>11511</v>
      </c>
      <c r="B208" s="60" t="s">
        <v>211</v>
      </c>
      <c r="C208" s="56" t="s">
        <v>210</v>
      </c>
      <c r="D208" s="57">
        <v>42583</v>
      </c>
      <c r="E208" s="58">
        <v>550</v>
      </c>
      <c r="F208" s="58">
        <f t="shared" si="20"/>
        <v>16589.464500000002</v>
      </c>
      <c r="G208" s="59">
        <f t="shared" si="21"/>
        <v>-64.464499999994132</v>
      </c>
      <c r="H208" s="60" t="s">
        <v>221</v>
      </c>
    </row>
    <row r="209" spans="1:8" s="61" customFormat="1" ht="30" x14ac:dyDescent="0.25">
      <c r="A209" s="56">
        <v>35111</v>
      </c>
      <c r="B209" s="60" t="s">
        <v>220</v>
      </c>
      <c r="C209" s="56" t="s">
        <v>168</v>
      </c>
      <c r="D209" s="57">
        <v>42552</v>
      </c>
      <c r="E209" s="58">
        <v>54</v>
      </c>
      <c r="F209" s="58">
        <f t="shared" si="20"/>
        <v>16643.464500000002</v>
      </c>
      <c r="G209" s="59">
        <f t="shared" si="21"/>
        <v>-118.46449999999413</v>
      </c>
      <c r="H209" s="120" t="s">
        <v>223</v>
      </c>
    </row>
    <row r="210" spans="1:8" s="61" customFormat="1" x14ac:dyDescent="0.25">
      <c r="A210" s="56">
        <v>31351</v>
      </c>
      <c r="B210" s="60" t="s">
        <v>151</v>
      </c>
      <c r="C210" s="56" t="s">
        <v>231</v>
      </c>
      <c r="D210" s="57">
        <v>42644</v>
      </c>
      <c r="E210" s="58">
        <v>429.99</v>
      </c>
      <c r="F210" s="58">
        <f t="shared" si="20"/>
        <v>17073.454500000003</v>
      </c>
      <c r="G210" s="59">
        <f t="shared" si="21"/>
        <v>-548.45449999999414</v>
      </c>
      <c r="H210" s="60" t="s">
        <v>239</v>
      </c>
    </row>
    <row r="211" spans="1:8" s="61" customFormat="1" x14ac:dyDescent="0.25">
      <c r="A211" s="56">
        <v>35111</v>
      </c>
      <c r="B211" s="60" t="s">
        <v>43</v>
      </c>
      <c r="C211" s="56" t="s">
        <v>224</v>
      </c>
      <c r="D211" s="57">
        <v>42614</v>
      </c>
      <c r="E211" s="58">
        <v>278.60000000000002</v>
      </c>
      <c r="F211" s="58">
        <f>F210+E211</f>
        <v>17352.054500000002</v>
      </c>
      <c r="G211" s="59">
        <f t="shared" si="21"/>
        <v>-827.05449999999416</v>
      </c>
      <c r="H211" s="60" t="s">
        <v>239</v>
      </c>
    </row>
    <row r="212" spans="1:8" s="65" customFormat="1" x14ac:dyDescent="0.25">
      <c r="A212" s="56"/>
      <c r="B212" s="64"/>
      <c r="C212" s="76"/>
      <c r="D212" s="118"/>
      <c r="E212" s="62"/>
      <c r="F212" s="62"/>
      <c r="G212" s="63"/>
      <c r="H212" s="64"/>
    </row>
    <row r="213" spans="1:8" s="6" customFormat="1" x14ac:dyDescent="0.25">
      <c r="A213" s="23">
        <v>81136</v>
      </c>
      <c r="B213" s="24" t="s">
        <v>234</v>
      </c>
      <c r="C213" s="23" t="s">
        <v>41</v>
      </c>
      <c r="D213" s="25">
        <v>42644</v>
      </c>
      <c r="E213" s="26">
        <v>4853</v>
      </c>
      <c r="F213" s="26">
        <f>F211</f>
        <v>17352.054500000002</v>
      </c>
      <c r="G213" s="27">
        <f>G211+E213</f>
        <v>4025.9455000000057</v>
      </c>
      <c r="H213" s="24" t="s">
        <v>232</v>
      </c>
    </row>
    <row r="214" spans="1:8" s="61" customFormat="1" x14ac:dyDescent="0.25">
      <c r="A214" s="56">
        <v>35111</v>
      </c>
      <c r="B214" s="60" t="s">
        <v>225</v>
      </c>
      <c r="C214" s="56" t="s">
        <v>226</v>
      </c>
      <c r="D214" s="57">
        <v>42644</v>
      </c>
      <c r="E214" s="58">
        <v>10</v>
      </c>
      <c r="F214" s="58">
        <f>F213+E214</f>
        <v>17362.054500000002</v>
      </c>
      <c r="G214" s="59">
        <f t="shared" ref="G214:G221" si="22">G213-E214</f>
        <v>4015.9455000000057</v>
      </c>
      <c r="H214" s="60" t="s">
        <v>239</v>
      </c>
    </row>
    <row r="215" spans="1:8" s="61" customFormat="1" x14ac:dyDescent="0.25">
      <c r="A215" s="56">
        <v>35111</v>
      </c>
      <c r="B215" s="60" t="s">
        <v>43</v>
      </c>
      <c r="C215" s="56" t="s">
        <v>233</v>
      </c>
      <c r="D215" s="57">
        <v>42644</v>
      </c>
      <c r="E215" s="58">
        <v>278.60000000000002</v>
      </c>
      <c r="F215" s="58">
        <f t="shared" ref="F215:F221" si="23">F214+E215</f>
        <v>17640.654500000001</v>
      </c>
      <c r="G215" s="59">
        <f t="shared" si="22"/>
        <v>3737.3455000000058</v>
      </c>
      <c r="H215" s="60" t="s">
        <v>232</v>
      </c>
    </row>
    <row r="216" spans="1:8" s="61" customFormat="1" x14ac:dyDescent="0.25">
      <c r="A216" s="56">
        <v>33111</v>
      </c>
      <c r="B216" s="60" t="s">
        <v>227</v>
      </c>
      <c r="C216" s="56" t="s">
        <v>230</v>
      </c>
      <c r="D216" s="57">
        <v>42644</v>
      </c>
      <c r="E216" s="58">
        <v>80</v>
      </c>
      <c r="F216" s="58">
        <f t="shared" si="23"/>
        <v>17720.654500000001</v>
      </c>
      <c r="G216" s="59">
        <f t="shared" si="22"/>
        <v>3657.3455000000058</v>
      </c>
      <c r="H216" s="60" t="s">
        <v>232</v>
      </c>
    </row>
    <row r="217" spans="1:8" s="61" customFormat="1" x14ac:dyDescent="0.25">
      <c r="A217" s="56">
        <v>33111</v>
      </c>
      <c r="B217" s="60" t="s">
        <v>228</v>
      </c>
      <c r="C217" s="56" t="s">
        <v>230</v>
      </c>
      <c r="D217" s="57">
        <v>42644</v>
      </c>
      <c r="E217" s="58">
        <v>60</v>
      </c>
      <c r="F217" s="58">
        <f t="shared" si="23"/>
        <v>17780.654500000001</v>
      </c>
      <c r="G217" s="59">
        <f t="shared" si="22"/>
        <v>3597.3455000000058</v>
      </c>
      <c r="H217" s="60" t="s">
        <v>232</v>
      </c>
    </row>
    <row r="218" spans="1:8" s="61" customFormat="1" x14ac:dyDescent="0.25">
      <c r="A218" s="56">
        <v>33111</v>
      </c>
      <c r="B218" s="60" t="s">
        <v>229</v>
      </c>
      <c r="C218" s="56" t="s">
        <v>230</v>
      </c>
      <c r="D218" s="57">
        <v>42644</v>
      </c>
      <c r="E218" s="58">
        <v>60</v>
      </c>
      <c r="F218" s="58">
        <f t="shared" si="23"/>
        <v>17840.654500000001</v>
      </c>
      <c r="G218" s="59">
        <f t="shared" si="22"/>
        <v>3537.3455000000058</v>
      </c>
      <c r="H218" s="60" t="s">
        <v>232</v>
      </c>
    </row>
    <row r="219" spans="1:8" s="61" customFormat="1" x14ac:dyDescent="0.25">
      <c r="A219" s="56">
        <v>35111</v>
      </c>
      <c r="B219" s="60" t="s">
        <v>43</v>
      </c>
      <c r="C219" s="56" t="s">
        <v>235</v>
      </c>
      <c r="D219" s="57">
        <v>42675</v>
      </c>
      <c r="E219" s="58">
        <v>278.60000000000002</v>
      </c>
      <c r="F219" s="58">
        <f t="shared" si="23"/>
        <v>18119.254499999999</v>
      </c>
      <c r="G219" s="59">
        <f t="shared" si="22"/>
        <v>3258.7455000000059</v>
      </c>
      <c r="H219" s="60" t="s">
        <v>239</v>
      </c>
    </row>
    <row r="220" spans="1:8" s="61" customFormat="1" x14ac:dyDescent="0.25">
      <c r="A220" s="56">
        <v>35111</v>
      </c>
      <c r="B220" s="60" t="s">
        <v>236</v>
      </c>
      <c r="C220" s="56" t="s">
        <v>168</v>
      </c>
      <c r="D220" s="57">
        <v>42675</v>
      </c>
      <c r="E220" s="58">
        <v>45</v>
      </c>
      <c r="F220" s="58">
        <f t="shared" si="23"/>
        <v>18164.254499999999</v>
      </c>
      <c r="G220" s="59">
        <f t="shared" si="22"/>
        <v>3213.7455000000059</v>
      </c>
      <c r="H220" s="60" t="s">
        <v>239</v>
      </c>
    </row>
    <row r="221" spans="1:8" s="61" customFormat="1" x14ac:dyDescent="0.25">
      <c r="A221" s="56">
        <v>35111</v>
      </c>
      <c r="B221" s="60" t="s">
        <v>237</v>
      </c>
      <c r="C221" s="56" t="s">
        <v>168</v>
      </c>
      <c r="D221" s="57">
        <v>42675</v>
      </c>
      <c r="E221" s="58">
        <v>45</v>
      </c>
      <c r="F221" s="58">
        <f t="shared" si="23"/>
        <v>18209.254499999999</v>
      </c>
      <c r="G221" s="59">
        <f t="shared" si="22"/>
        <v>3168.7455000000059</v>
      </c>
      <c r="H221" s="60" t="s">
        <v>239</v>
      </c>
    </row>
    <row r="222" spans="1:8" s="61" customFormat="1" ht="30" x14ac:dyDescent="0.25">
      <c r="A222" s="56">
        <v>35111</v>
      </c>
      <c r="B222" s="60" t="s">
        <v>43</v>
      </c>
      <c r="C222" s="56" t="s">
        <v>238</v>
      </c>
      <c r="D222" s="57">
        <v>42705</v>
      </c>
      <c r="E222" s="58">
        <v>278.60000000000002</v>
      </c>
      <c r="F222" s="58">
        <f t="shared" ref="F222:F227" si="24">F221+E222</f>
        <v>18487.854499999998</v>
      </c>
      <c r="G222" s="59">
        <f t="shared" ref="G222:G227" si="25">G221-E222</f>
        <v>2890.145500000006</v>
      </c>
      <c r="H222" s="120" t="s">
        <v>240</v>
      </c>
    </row>
    <row r="223" spans="1:8" s="61" customFormat="1" x14ac:dyDescent="0.25">
      <c r="A223" s="56">
        <v>35111</v>
      </c>
      <c r="B223" s="60" t="s">
        <v>241</v>
      </c>
      <c r="C223" s="56" t="s">
        <v>168</v>
      </c>
      <c r="D223" s="57">
        <v>42736</v>
      </c>
      <c r="E223" s="58">
        <v>45</v>
      </c>
      <c r="F223" s="58">
        <f t="shared" si="24"/>
        <v>18532.854499999998</v>
      </c>
      <c r="G223" s="59">
        <f t="shared" si="25"/>
        <v>2845.145500000006</v>
      </c>
      <c r="H223" s="60" t="s">
        <v>245</v>
      </c>
    </row>
    <row r="224" spans="1:8" s="61" customFormat="1" x14ac:dyDescent="0.25">
      <c r="A224" s="56">
        <v>35111</v>
      </c>
      <c r="B224" s="60" t="s">
        <v>43</v>
      </c>
      <c r="C224" s="56" t="s">
        <v>242</v>
      </c>
      <c r="D224" s="57">
        <v>42736</v>
      </c>
      <c r="E224" s="58">
        <v>278.60000000000002</v>
      </c>
      <c r="F224" s="58">
        <f t="shared" si="24"/>
        <v>18811.454499999996</v>
      </c>
      <c r="G224" s="59">
        <f t="shared" si="25"/>
        <v>2566.5455000000061</v>
      </c>
      <c r="H224" s="64" t="s">
        <v>258</v>
      </c>
    </row>
    <row r="225" spans="1:8" s="61" customFormat="1" x14ac:dyDescent="0.25">
      <c r="A225" s="56">
        <v>35111</v>
      </c>
      <c r="B225" s="60" t="s">
        <v>317</v>
      </c>
      <c r="C225" s="56">
        <v>4088</v>
      </c>
      <c r="D225" s="57">
        <v>42736</v>
      </c>
      <c r="E225" s="58">
        <v>45</v>
      </c>
      <c r="F225" s="58">
        <f t="shared" si="24"/>
        <v>18856.454499999996</v>
      </c>
      <c r="G225" s="59">
        <f t="shared" si="25"/>
        <v>2521.5455000000061</v>
      </c>
      <c r="H225" s="60" t="s">
        <v>245</v>
      </c>
    </row>
    <row r="226" spans="1:8" s="61" customFormat="1" x14ac:dyDescent="0.25">
      <c r="A226" s="56">
        <v>35111</v>
      </c>
      <c r="B226" s="60" t="s">
        <v>43</v>
      </c>
      <c r="C226" s="56" t="s">
        <v>243</v>
      </c>
      <c r="D226" s="57">
        <v>42767</v>
      </c>
      <c r="E226" s="58">
        <v>278.60000000000002</v>
      </c>
      <c r="F226" s="58">
        <f t="shared" si="24"/>
        <v>19135.054499999995</v>
      </c>
      <c r="G226" s="59">
        <f t="shared" si="25"/>
        <v>2242.9455000000062</v>
      </c>
      <c r="H226" s="64" t="s">
        <v>258</v>
      </c>
    </row>
    <row r="227" spans="1:8" s="110" customFormat="1" x14ac:dyDescent="0.25">
      <c r="A227" s="72">
        <v>41212</v>
      </c>
      <c r="B227" s="55" t="s">
        <v>169</v>
      </c>
      <c r="C227" s="72" t="s">
        <v>168</v>
      </c>
      <c r="D227" s="73">
        <v>42795</v>
      </c>
      <c r="E227" s="74">
        <v>500</v>
      </c>
      <c r="F227" s="74">
        <f t="shared" si="24"/>
        <v>19635.054499999995</v>
      </c>
      <c r="G227" s="75">
        <f t="shared" si="25"/>
        <v>1742.9455000000062</v>
      </c>
      <c r="H227" s="70" t="s">
        <v>258</v>
      </c>
    </row>
    <row r="228" spans="1:8" s="61" customFormat="1" x14ac:dyDescent="0.25">
      <c r="A228" s="56">
        <v>35111</v>
      </c>
      <c r="B228" s="60" t="s">
        <v>244</v>
      </c>
      <c r="C228" s="56" t="s">
        <v>168</v>
      </c>
      <c r="D228" s="57">
        <v>42767</v>
      </c>
      <c r="E228" s="58">
        <v>123</v>
      </c>
      <c r="F228" s="58">
        <f>F227+E228</f>
        <v>19758.054499999995</v>
      </c>
      <c r="G228" s="59">
        <f t="shared" ref="G228:G233" si="26">G227-E228</f>
        <v>1619.9455000000062</v>
      </c>
      <c r="H228" s="60" t="s">
        <v>246</v>
      </c>
    </row>
    <row r="229" spans="1:8" s="85" customFormat="1" x14ac:dyDescent="0.25">
      <c r="A229" s="80">
        <v>35111</v>
      </c>
      <c r="B229" s="125" t="s">
        <v>247</v>
      </c>
      <c r="C229" s="80" t="s">
        <v>212</v>
      </c>
      <c r="D229" s="126">
        <v>42795</v>
      </c>
      <c r="E229" s="127">
        <v>-1050</v>
      </c>
      <c r="F229" s="127">
        <f>F228-E229</f>
        <v>20808.054499999995</v>
      </c>
      <c r="G229" s="128">
        <f t="shared" si="26"/>
        <v>2669.9455000000062</v>
      </c>
      <c r="H229" s="125" t="s">
        <v>260</v>
      </c>
    </row>
    <row r="230" spans="1:8" s="65" customFormat="1" x14ac:dyDescent="0.25">
      <c r="A230" s="56">
        <v>35111</v>
      </c>
      <c r="B230" s="60" t="s">
        <v>249</v>
      </c>
      <c r="C230" s="76" t="s">
        <v>168</v>
      </c>
      <c r="D230" s="118">
        <v>42795</v>
      </c>
      <c r="E230" s="62">
        <v>45</v>
      </c>
      <c r="F230" s="62">
        <f t="shared" ref="F230:F236" si="27">F229+E230</f>
        <v>20853.054499999995</v>
      </c>
      <c r="G230" s="63">
        <f t="shared" si="26"/>
        <v>2624.9455000000062</v>
      </c>
      <c r="H230" s="64" t="s">
        <v>258</v>
      </c>
    </row>
    <row r="231" spans="1:8" s="65" customFormat="1" x14ac:dyDescent="0.25">
      <c r="A231" s="56">
        <v>35111</v>
      </c>
      <c r="B231" s="64" t="s">
        <v>248</v>
      </c>
      <c r="C231" s="76">
        <v>301</v>
      </c>
      <c r="D231" s="118">
        <v>42795</v>
      </c>
      <c r="E231" s="62">
        <v>75</v>
      </c>
      <c r="F231" s="62">
        <f t="shared" si="27"/>
        <v>20928.054499999995</v>
      </c>
      <c r="G231" s="63">
        <f t="shared" si="26"/>
        <v>2549.9455000000062</v>
      </c>
      <c r="H231" s="64" t="s">
        <v>259</v>
      </c>
    </row>
    <row r="232" spans="1:8" s="65" customFormat="1" x14ac:dyDescent="0.25">
      <c r="A232" s="56">
        <v>35111</v>
      </c>
      <c r="B232" s="60" t="s">
        <v>43</v>
      </c>
      <c r="C232" s="76" t="s">
        <v>250</v>
      </c>
      <c r="D232" s="118">
        <v>42795</v>
      </c>
      <c r="E232" s="62">
        <v>278.60000000000002</v>
      </c>
      <c r="F232" s="62">
        <f t="shared" si="27"/>
        <v>21206.654499999993</v>
      </c>
      <c r="G232" s="63">
        <f t="shared" si="26"/>
        <v>2271.3455000000063</v>
      </c>
      <c r="H232" s="64" t="s">
        <v>261</v>
      </c>
    </row>
    <row r="233" spans="1:8" s="65" customFormat="1" x14ac:dyDescent="0.25">
      <c r="A233" s="56">
        <v>35111</v>
      </c>
      <c r="B233" s="60" t="s">
        <v>43</v>
      </c>
      <c r="C233" s="76" t="s">
        <v>251</v>
      </c>
      <c r="D233" s="118">
        <v>42795</v>
      </c>
      <c r="E233" s="62">
        <v>278.60000000000002</v>
      </c>
      <c r="F233" s="62">
        <f t="shared" si="27"/>
        <v>21485.254499999992</v>
      </c>
      <c r="G233" s="63">
        <f t="shared" si="26"/>
        <v>1992.7455000000064</v>
      </c>
      <c r="H233" s="64" t="s">
        <v>261</v>
      </c>
    </row>
    <row r="234" spans="1:8" s="65" customFormat="1" x14ac:dyDescent="0.25">
      <c r="A234" s="56">
        <v>13211</v>
      </c>
      <c r="B234" s="64" t="s">
        <v>253</v>
      </c>
      <c r="C234" s="76" t="s">
        <v>252</v>
      </c>
      <c r="D234" s="118">
        <v>42826</v>
      </c>
      <c r="E234" s="62">
        <v>28.22</v>
      </c>
      <c r="F234" s="62">
        <f t="shared" si="27"/>
        <v>21513.474499999993</v>
      </c>
      <c r="G234" s="63">
        <f>G233-E234</f>
        <v>1964.5255000000063</v>
      </c>
      <c r="H234" s="64" t="s">
        <v>278</v>
      </c>
    </row>
    <row r="235" spans="1:8" s="65" customFormat="1" x14ac:dyDescent="0.25">
      <c r="A235" s="56">
        <v>35111</v>
      </c>
      <c r="B235" s="60" t="s">
        <v>43</v>
      </c>
      <c r="C235" s="76" t="s">
        <v>254</v>
      </c>
      <c r="D235" s="118">
        <v>42826</v>
      </c>
      <c r="E235" s="62">
        <v>278.60000000000002</v>
      </c>
      <c r="F235" s="62">
        <f t="shared" si="27"/>
        <v>21792.074499999992</v>
      </c>
      <c r="G235" s="63">
        <f>G234-E235</f>
        <v>1685.9255000000062</v>
      </c>
      <c r="H235" s="64" t="s">
        <v>312</v>
      </c>
    </row>
    <row r="236" spans="1:8" s="65" customFormat="1" x14ac:dyDescent="0.25">
      <c r="A236" s="56">
        <v>35111</v>
      </c>
      <c r="B236" s="60" t="s">
        <v>43</v>
      </c>
      <c r="C236" s="76" t="s">
        <v>255</v>
      </c>
      <c r="D236" s="118">
        <v>42826</v>
      </c>
      <c r="E236" s="62">
        <v>278.60000000000002</v>
      </c>
      <c r="F236" s="62">
        <f t="shared" si="27"/>
        <v>22070.67449999999</v>
      </c>
      <c r="G236" s="63">
        <f>G235-E236</f>
        <v>1407.3255000000063</v>
      </c>
      <c r="H236" s="64" t="s">
        <v>312</v>
      </c>
    </row>
    <row r="237" spans="1:8" s="65" customFormat="1" x14ac:dyDescent="0.25">
      <c r="A237" s="56">
        <v>33111</v>
      </c>
      <c r="B237" s="60" t="s">
        <v>269</v>
      </c>
      <c r="C237" s="129" t="s">
        <v>256</v>
      </c>
      <c r="D237" s="118">
        <v>42826</v>
      </c>
      <c r="E237" s="62">
        <v>30</v>
      </c>
      <c r="F237" s="62">
        <f>F236+E237</f>
        <v>22100.67449999999</v>
      </c>
      <c r="G237" s="63">
        <f>G236-E237</f>
        <v>1377.3255000000063</v>
      </c>
      <c r="H237" s="64" t="s">
        <v>261</v>
      </c>
    </row>
    <row r="238" spans="1:8" s="65" customFormat="1" x14ac:dyDescent="0.25">
      <c r="A238" s="56">
        <v>35111</v>
      </c>
      <c r="B238" s="64" t="s">
        <v>257</v>
      </c>
      <c r="C238" s="76">
        <v>302</v>
      </c>
      <c r="D238" s="118">
        <v>42826</v>
      </c>
      <c r="E238" s="62">
        <v>15</v>
      </c>
      <c r="F238" s="62">
        <f>F237+E238</f>
        <v>22115.67449999999</v>
      </c>
      <c r="G238" s="63">
        <f>G237-E238</f>
        <v>1362.3255000000063</v>
      </c>
      <c r="H238" s="64" t="s">
        <v>261</v>
      </c>
    </row>
    <row r="239" spans="1:8" s="6" customFormat="1" x14ac:dyDescent="0.25">
      <c r="A239" s="23">
        <v>81136</v>
      </c>
      <c r="B239" s="24" t="s">
        <v>263</v>
      </c>
      <c r="C239" s="23" t="s">
        <v>41</v>
      </c>
      <c r="D239" s="25">
        <v>42856</v>
      </c>
      <c r="E239" s="26">
        <v>3467</v>
      </c>
      <c r="F239" s="131">
        <f>F238</f>
        <v>22115.67449999999</v>
      </c>
      <c r="G239" s="27">
        <f>G238+E239</f>
        <v>4829.3255000000063</v>
      </c>
      <c r="H239" s="24" t="s">
        <v>261</v>
      </c>
    </row>
    <row r="240" spans="1:8" s="65" customFormat="1" x14ac:dyDescent="0.25">
      <c r="A240" s="56">
        <v>35111</v>
      </c>
      <c r="B240" s="60" t="s">
        <v>43</v>
      </c>
      <c r="C240" s="76" t="s">
        <v>264</v>
      </c>
      <c r="D240" s="118">
        <v>42856</v>
      </c>
      <c r="E240" s="62">
        <v>278.60000000000002</v>
      </c>
      <c r="F240" s="62">
        <f t="shared" ref="F240:F243" si="28">F239+E240</f>
        <v>22394.274499999989</v>
      </c>
      <c r="G240" s="63">
        <f t="shared" ref="G240:G243" si="29">G239-E240</f>
        <v>4550.7255000000059</v>
      </c>
      <c r="H240" s="64" t="s">
        <v>278</v>
      </c>
    </row>
    <row r="241" spans="1:9" s="65" customFormat="1" x14ac:dyDescent="0.25">
      <c r="A241" s="56">
        <v>35111</v>
      </c>
      <c r="B241" s="60" t="s">
        <v>43</v>
      </c>
      <c r="C241" s="76" t="s">
        <v>265</v>
      </c>
      <c r="D241" s="118">
        <v>42856</v>
      </c>
      <c r="E241" s="62">
        <v>278.60000000000002</v>
      </c>
      <c r="F241" s="62">
        <f t="shared" si="28"/>
        <v>22672.874499999987</v>
      </c>
      <c r="G241" s="63">
        <f t="shared" si="29"/>
        <v>4272.1255000000056</v>
      </c>
      <c r="H241" s="64" t="s">
        <v>278</v>
      </c>
    </row>
    <row r="242" spans="1:9" s="65" customFormat="1" x14ac:dyDescent="0.25">
      <c r="A242" s="56">
        <v>35111</v>
      </c>
      <c r="B242" s="60" t="s">
        <v>266</v>
      </c>
      <c r="C242" s="76" t="s">
        <v>267</v>
      </c>
      <c r="D242" s="118">
        <v>42856</v>
      </c>
      <c r="E242" s="62">
        <v>2000</v>
      </c>
      <c r="F242" s="62">
        <f t="shared" si="28"/>
        <v>24672.874499999987</v>
      </c>
      <c r="G242" s="63">
        <f t="shared" si="29"/>
        <v>2272.1255000000056</v>
      </c>
      <c r="H242" s="64" t="s">
        <v>278</v>
      </c>
    </row>
    <row r="243" spans="1:9" s="65" customFormat="1" x14ac:dyDescent="0.25">
      <c r="A243" s="56">
        <v>35111</v>
      </c>
      <c r="B243" s="60" t="s">
        <v>43</v>
      </c>
      <c r="C243" s="76" t="s">
        <v>268</v>
      </c>
      <c r="D243" s="118">
        <v>42887</v>
      </c>
      <c r="E243" s="62">
        <v>1671.6</v>
      </c>
      <c r="F243" s="62">
        <f t="shared" si="28"/>
        <v>26344.474499999986</v>
      </c>
      <c r="G243" s="63">
        <f t="shared" si="29"/>
        <v>600.52550000000565</v>
      </c>
      <c r="H243" s="64" t="s">
        <v>278</v>
      </c>
    </row>
    <row r="244" spans="1:9" s="65" customFormat="1" x14ac:dyDescent="0.25">
      <c r="A244" s="56">
        <v>33111</v>
      </c>
      <c r="B244" s="60" t="s">
        <v>279</v>
      </c>
      <c r="C244" s="129" t="s">
        <v>270</v>
      </c>
      <c r="D244" s="118">
        <v>42887</v>
      </c>
      <c r="E244" s="62">
        <v>119</v>
      </c>
      <c r="F244" s="62">
        <f t="shared" ref="F244:F247" si="30">F243+E244</f>
        <v>26463.474499999986</v>
      </c>
      <c r="G244" s="63">
        <f t="shared" ref="G244:G246" si="31">G243-E244</f>
        <v>481.52550000000565</v>
      </c>
      <c r="H244" s="64" t="s">
        <v>278</v>
      </c>
    </row>
    <row r="245" spans="1:9" s="65" customFormat="1" x14ac:dyDescent="0.25">
      <c r="A245" s="56">
        <v>35111</v>
      </c>
      <c r="B245" s="64" t="s">
        <v>271</v>
      </c>
      <c r="C245" s="76">
        <v>303</v>
      </c>
      <c r="D245" s="118">
        <v>42856</v>
      </c>
      <c r="E245" s="62">
        <v>75</v>
      </c>
      <c r="F245" s="62">
        <f t="shared" si="30"/>
        <v>26538.474499999986</v>
      </c>
      <c r="G245" s="63">
        <f t="shared" si="31"/>
        <v>406.52550000000565</v>
      </c>
      <c r="H245" s="64" t="s">
        <v>278</v>
      </c>
    </row>
    <row r="246" spans="1:9" s="65" customFormat="1" x14ac:dyDescent="0.25">
      <c r="A246" s="56">
        <v>31712</v>
      </c>
      <c r="B246" s="60" t="s">
        <v>272</v>
      </c>
      <c r="C246" s="76" t="s">
        <v>277</v>
      </c>
      <c r="D246" s="118">
        <v>42887</v>
      </c>
      <c r="E246" s="62">
        <v>2.4</v>
      </c>
      <c r="F246" s="62">
        <f t="shared" si="30"/>
        <v>26540.874499999987</v>
      </c>
      <c r="G246" s="63">
        <f t="shared" si="31"/>
        <v>404.12550000000567</v>
      </c>
      <c r="H246" s="64" t="s">
        <v>278</v>
      </c>
    </row>
    <row r="247" spans="1:9" s="65" customFormat="1" x14ac:dyDescent="0.25">
      <c r="A247" s="76">
        <v>31712</v>
      </c>
      <c r="B247" s="60" t="s">
        <v>282</v>
      </c>
      <c r="C247" s="76" t="s">
        <v>277</v>
      </c>
      <c r="D247" s="118">
        <v>42887</v>
      </c>
      <c r="E247" s="132">
        <v>21.6</v>
      </c>
      <c r="F247" s="62">
        <f t="shared" si="30"/>
        <v>26562.474499999986</v>
      </c>
      <c r="G247" s="63">
        <f t="shared" ref="G247:G256" si="32">G246-E247</f>
        <v>382.52550000000565</v>
      </c>
      <c r="H247" s="64" t="s">
        <v>278</v>
      </c>
    </row>
    <row r="248" spans="1:9" s="65" customFormat="1" x14ac:dyDescent="0.25">
      <c r="A248" s="76">
        <v>35112</v>
      </c>
      <c r="B248" s="77" t="s">
        <v>273</v>
      </c>
      <c r="C248" s="76" t="s">
        <v>274</v>
      </c>
      <c r="D248" s="118">
        <v>42887</v>
      </c>
      <c r="E248" s="62">
        <v>125</v>
      </c>
      <c r="F248" s="62">
        <f>F247</f>
        <v>26562.474499999986</v>
      </c>
      <c r="G248" s="63">
        <f t="shared" si="32"/>
        <v>257.52550000000565</v>
      </c>
      <c r="H248" s="64" t="s">
        <v>278</v>
      </c>
    </row>
    <row r="249" spans="1:9" s="65" customFormat="1" x14ac:dyDescent="0.25">
      <c r="A249" s="56">
        <v>33111</v>
      </c>
      <c r="B249" s="64" t="s">
        <v>306</v>
      </c>
      <c r="C249" s="129" t="s">
        <v>280</v>
      </c>
      <c r="D249" s="118">
        <v>42887</v>
      </c>
      <c r="E249" s="62">
        <v>49</v>
      </c>
      <c r="F249" s="62">
        <f t="shared" ref="F249:F251" si="33">F248+E249</f>
        <v>26611.474499999986</v>
      </c>
      <c r="G249" s="63">
        <f t="shared" si="32"/>
        <v>208.52550000000565</v>
      </c>
      <c r="H249" s="64" t="s">
        <v>312</v>
      </c>
    </row>
    <row r="250" spans="1:9" s="65" customFormat="1" x14ac:dyDescent="0.25">
      <c r="A250" s="56">
        <v>35111</v>
      </c>
      <c r="B250" s="64" t="s">
        <v>281</v>
      </c>
      <c r="C250" s="129">
        <v>304</v>
      </c>
      <c r="D250" s="118">
        <v>42887</v>
      </c>
      <c r="E250" s="62">
        <v>75</v>
      </c>
      <c r="F250" s="62">
        <f t="shared" si="33"/>
        <v>26686.474499999986</v>
      </c>
      <c r="G250" s="63">
        <f t="shared" si="32"/>
        <v>133.52550000000565</v>
      </c>
      <c r="H250" s="64" t="s">
        <v>312</v>
      </c>
    </row>
    <row r="251" spans="1:9" s="65" customFormat="1" x14ac:dyDescent="0.25">
      <c r="A251" s="56">
        <v>31351</v>
      </c>
      <c r="B251" s="64" t="s">
        <v>321</v>
      </c>
      <c r="C251" s="129" t="s">
        <v>283</v>
      </c>
      <c r="D251" s="118">
        <v>42917</v>
      </c>
      <c r="E251" s="62">
        <v>199.99</v>
      </c>
      <c r="F251" s="62">
        <f t="shared" si="33"/>
        <v>26886.464499999987</v>
      </c>
      <c r="G251" s="63">
        <f t="shared" si="32"/>
        <v>-66.464499999994359</v>
      </c>
      <c r="H251" s="64" t="s">
        <v>312</v>
      </c>
    </row>
    <row r="252" spans="1:9" s="65" customFormat="1" x14ac:dyDescent="0.25">
      <c r="A252" s="90" t="s">
        <v>308</v>
      </c>
      <c r="B252" s="64" t="s">
        <v>309</v>
      </c>
      <c r="C252" s="129" t="s">
        <v>310</v>
      </c>
      <c r="D252" s="118">
        <v>42979</v>
      </c>
      <c r="E252" s="62">
        <v>442.96</v>
      </c>
      <c r="F252" s="62">
        <f t="shared" ref="F252:F257" si="34">F251+E252</f>
        <v>27329.424499999986</v>
      </c>
      <c r="G252" s="63">
        <f>G251-E252</f>
        <v>-509.42449999999434</v>
      </c>
      <c r="H252" s="64" t="s">
        <v>312</v>
      </c>
    </row>
    <row r="253" spans="1:9" s="65" customFormat="1" x14ac:dyDescent="0.25">
      <c r="A253" s="76">
        <v>31712</v>
      </c>
      <c r="B253" s="76" t="s">
        <v>275</v>
      </c>
      <c r="C253" s="76" t="s">
        <v>284</v>
      </c>
      <c r="D253" s="118">
        <v>43009</v>
      </c>
      <c r="E253" s="62">
        <v>599.99</v>
      </c>
      <c r="F253" s="62">
        <f t="shared" si="34"/>
        <v>27929.414499999988</v>
      </c>
      <c r="G253" s="63">
        <f>G252-E253</f>
        <v>-1109.4144999999944</v>
      </c>
      <c r="H253" s="64" t="s">
        <v>312</v>
      </c>
      <c r="I253" s="70" t="s">
        <v>294</v>
      </c>
    </row>
    <row r="254" spans="1:9" s="65" customFormat="1" x14ac:dyDescent="0.25">
      <c r="A254" s="76">
        <v>31712</v>
      </c>
      <c r="B254" s="77" t="s">
        <v>276</v>
      </c>
      <c r="C254" s="76" t="s">
        <v>284</v>
      </c>
      <c r="D254" s="118">
        <v>43009</v>
      </c>
      <c r="E254" s="62">
        <v>6.49</v>
      </c>
      <c r="F254" s="62">
        <f t="shared" si="34"/>
        <v>27935.90449999999</v>
      </c>
      <c r="G254" s="63">
        <f t="shared" si="32"/>
        <v>-1115.9044999999944</v>
      </c>
      <c r="H254" s="64" t="s">
        <v>312</v>
      </c>
      <c r="I254" s="70" t="s">
        <v>294</v>
      </c>
    </row>
    <row r="255" spans="1:9" s="65" customFormat="1" x14ac:dyDescent="0.25">
      <c r="A255" s="56">
        <v>33111</v>
      </c>
      <c r="B255" s="64" t="s">
        <v>285</v>
      </c>
      <c r="C255" s="129" t="s">
        <v>286</v>
      </c>
      <c r="D255" s="118">
        <v>43009</v>
      </c>
      <c r="E255" s="62">
        <v>190</v>
      </c>
      <c r="F255" s="62">
        <f t="shared" si="34"/>
        <v>28125.90449999999</v>
      </c>
      <c r="G255" s="63">
        <f t="shared" si="32"/>
        <v>-1305.9044999999944</v>
      </c>
      <c r="H255" s="64" t="s">
        <v>312</v>
      </c>
    </row>
    <row r="256" spans="1:9" s="65" customFormat="1" x14ac:dyDescent="0.25">
      <c r="A256" s="56">
        <v>36132</v>
      </c>
      <c r="B256" s="64" t="s">
        <v>287</v>
      </c>
      <c r="C256" s="129" t="s">
        <v>288</v>
      </c>
      <c r="D256" s="118">
        <v>43009</v>
      </c>
      <c r="E256" s="62">
        <v>379</v>
      </c>
      <c r="F256" s="62">
        <f t="shared" si="34"/>
        <v>28504.90449999999</v>
      </c>
      <c r="G256" s="63">
        <f t="shared" si="32"/>
        <v>-1684.9044999999944</v>
      </c>
      <c r="H256" s="64" t="s">
        <v>312</v>
      </c>
    </row>
    <row r="257" spans="1:8" s="65" customFormat="1" x14ac:dyDescent="0.25">
      <c r="A257" s="56">
        <v>31351</v>
      </c>
      <c r="B257" s="64" t="s">
        <v>319</v>
      </c>
      <c r="C257" s="129" t="s">
        <v>295</v>
      </c>
      <c r="D257" s="118">
        <v>43009</v>
      </c>
      <c r="E257" s="62">
        <v>517</v>
      </c>
      <c r="F257" s="62">
        <f t="shared" si="34"/>
        <v>29021.90449999999</v>
      </c>
      <c r="G257" s="63">
        <f t="shared" ref="G257:G261" si="35">G256-E257</f>
        <v>-2201.9044999999942</v>
      </c>
      <c r="H257" s="64" t="s">
        <v>320</v>
      </c>
    </row>
    <row r="258" spans="1:8" s="65" customFormat="1" x14ac:dyDescent="0.25">
      <c r="A258" s="56">
        <v>31351</v>
      </c>
      <c r="B258" s="64" t="s">
        <v>296</v>
      </c>
      <c r="C258" s="129" t="s">
        <v>304</v>
      </c>
      <c r="D258" s="118">
        <v>43009</v>
      </c>
      <c r="E258" s="62">
        <v>215.7</v>
      </c>
      <c r="F258" s="62">
        <f t="shared" ref="F258:F260" si="36">F257+E258</f>
        <v>29237.60449999999</v>
      </c>
      <c r="G258" s="63">
        <f t="shared" si="35"/>
        <v>-2417.604499999994</v>
      </c>
      <c r="H258" s="64" t="s">
        <v>312</v>
      </c>
    </row>
    <row r="259" spans="1:8" s="65" customFormat="1" x14ac:dyDescent="0.25">
      <c r="A259" s="56">
        <v>31351</v>
      </c>
      <c r="B259" s="64" t="s">
        <v>299</v>
      </c>
      <c r="C259" s="129" t="s">
        <v>304</v>
      </c>
      <c r="D259" s="118">
        <v>43009</v>
      </c>
      <c r="E259" s="62">
        <v>14.36</v>
      </c>
      <c r="F259" s="62">
        <f t="shared" si="36"/>
        <v>29251.964499999991</v>
      </c>
      <c r="G259" s="63">
        <f t="shared" si="35"/>
        <v>-2431.9644999999941</v>
      </c>
      <c r="H259" s="64" t="s">
        <v>312</v>
      </c>
    </row>
    <row r="260" spans="1:8" s="65" customFormat="1" x14ac:dyDescent="0.25">
      <c r="A260" s="56">
        <v>31351</v>
      </c>
      <c r="B260" s="64" t="s">
        <v>297</v>
      </c>
      <c r="C260" s="129" t="s">
        <v>304</v>
      </c>
      <c r="D260" s="118">
        <v>43009</v>
      </c>
      <c r="E260" s="62">
        <v>197.71</v>
      </c>
      <c r="F260" s="62">
        <f t="shared" si="36"/>
        <v>29449.67449999999</v>
      </c>
      <c r="G260" s="63">
        <f t="shared" si="35"/>
        <v>-2629.6744999999942</v>
      </c>
      <c r="H260" s="64" t="s">
        <v>312</v>
      </c>
    </row>
    <row r="261" spans="1:8" s="65" customFormat="1" x14ac:dyDescent="0.25">
      <c r="A261" s="56">
        <v>31351</v>
      </c>
      <c r="B261" s="64" t="s">
        <v>298</v>
      </c>
      <c r="C261" s="129" t="s">
        <v>304</v>
      </c>
      <c r="D261" s="118">
        <v>43009</v>
      </c>
      <c r="E261" s="62">
        <v>16.16</v>
      </c>
      <c r="F261" s="62">
        <f>F260+E261</f>
        <v>29465.83449999999</v>
      </c>
      <c r="G261" s="63">
        <f t="shared" si="35"/>
        <v>-2645.834499999994</v>
      </c>
      <c r="H261" s="64" t="s">
        <v>312</v>
      </c>
    </row>
    <row r="262" spans="1:8" s="65" customFormat="1" x14ac:dyDescent="0.25">
      <c r="A262" s="56">
        <v>31351</v>
      </c>
      <c r="B262" s="133" t="s">
        <v>300</v>
      </c>
      <c r="C262" s="129" t="s">
        <v>303</v>
      </c>
      <c r="D262" s="118">
        <v>43009</v>
      </c>
      <c r="E262" s="62">
        <v>367.96</v>
      </c>
      <c r="F262" s="62">
        <f>F261+E262</f>
        <v>29833.794499999989</v>
      </c>
      <c r="G262" s="63">
        <f>G261-E262</f>
        <v>-3013.7944999999941</v>
      </c>
      <c r="H262" s="64" t="s">
        <v>312</v>
      </c>
    </row>
    <row r="263" spans="1:8" s="65" customFormat="1" x14ac:dyDescent="0.25">
      <c r="A263" s="56"/>
      <c r="B263" s="133"/>
      <c r="C263" s="129"/>
      <c r="D263" s="118"/>
      <c r="E263" s="62"/>
      <c r="F263" s="62"/>
      <c r="G263" s="63"/>
      <c r="H263" s="64"/>
    </row>
    <row r="264" spans="1:8" s="6" customFormat="1" x14ac:dyDescent="0.25">
      <c r="A264" s="23">
        <v>81136</v>
      </c>
      <c r="B264" s="24" t="s">
        <v>311</v>
      </c>
      <c r="C264" s="134" t="s">
        <v>41</v>
      </c>
      <c r="D264" s="25">
        <v>43040</v>
      </c>
      <c r="E264" s="26">
        <v>9800</v>
      </c>
      <c r="F264" s="26">
        <f>F262</f>
        <v>29833.794499999989</v>
      </c>
      <c r="G264" s="27">
        <f>G262+E264</f>
        <v>6786.2055000000055</v>
      </c>
      <c r="H264" s="24" t="s">
        <v>312</v>
      </c>
    </row>
    <row r="265" spans="1:8" s="65" customFormat="1" x14ac:dyDescent="0.25">
      <c r="A265" s="56">
        <v>35111</v>
      </c>
      <c r="B265" s="64" t="s">
        <v>301</v>
      </c>
      <c r="C265" s="129" t="s">
        <v>302</v>
      </c>
      <c r="D265" s="118">
        <v>43040</v>
      </c>
      <c r="E265" s="62">
        <v>40</v>
      </c>
      <c r="F265" s="62">
        <f>F264+E265</f>
        <v>29873.794499999989</v>
      </c>
      <c r="G265" s="63">
        <f t="shared" ref="G265:G274" si="37">G264-E265</f>
        <v>6746.2055000000055</v>
      </c>
      <c r="H265" s="64" t="s">
        <v>312</v>
      </c>
    </row>
    <row r="266" spans="1:8" s="65" customFormat="1" x14ac:dyDescent="0.25">
      <c r="A266" s="56">
        <v>33111</v>
      </c>
      <c r="B266" s="64" t="s">
        <v>305</v>
      </c>
      <c r="C266" s="129" t="s">
        <v>307</v>
      </c>
      <c r="D266" s="118">
        <v>43040</v>
      </c>
      <c r="E266" s="62">
        <v>35</v>
      </c>
      <c r="F266" s="62">
        <f>F265+E266</f>
        <v>29908.794499999989</v>
      </c>
      <c r="G266" s="63">
        <f t="shared" si="37"/>
        <v>6711.2055000000055</v>
      </c>
      <c r="H266" s="64" t="s">
        <v>312</v>
      </c>
    </row>
    <row r="267" spans="1:8" s="65" customFormat="1" x14ac:dyDescent="0.25">
      <c r="A267" s="56">
        <v>35111</v>
      </c>
      <c r="B267" s="64" t="s">
        <v>313</v>
      </c>
      <c r="C267" s="129">
        <v>306</v>
      </c>
      <c r="D267" s="118">
        <v>43040</v>
      </c>
      <c r="E267" s="62">
        <v>125</v>
      </c>
      <c r="F267" s="62">
        <f>F266+E267</f>
        <v>30033.794499999989</v>
      </c>
      <c r="G267" s="63">
        <f t="shared" si="37"/>
        <v>6586.2055000000055</v>
      </c>
      <c r="H267" s="64" t="s">
        <v>320</v>
      </c>
    </row>
    <row r="268" spans="1:8" s="65" customFormat="1" x14ac:dyDescent="0.25">
      <c r="A268" s="56">
        <v>31351</v>
      </c>
      <c r="B268" s="64" t="s">
        <v>314</v>
      </c>
      <c r="C268" s="129">
        <v>3139</v>
      </c>
      <c r="D268" s="118">
        <v>43040</v>
      </c>
      <c r="E268" s="62">
        <v>725</v>
      </c>
      <c r="F268" s="62">
        <f>F267+E268</f>
        <v>30758.794499999989</v>
      </c>
      <c r="G268" s="63">
        <f t="shared" si="37"/>
        <v>5861.2055000000055</v>
      </c>
      <c r="H268" s="64" t="s">
        <v>320</v>
      </c>
    </row>
    <row r="269" spans="1:8" s="65" customFormat="1" x14ac:dyDescent="0.25">
      <c r="A269" s="56">
        <v>31351</v>
      </c>
      <c r="B269" s="133" t="s">
        <v>315</v>
      </c>
      <c r="C269" s="129" t="s">
        <v>316</v>
      </c>
      <c r="D269" s="118">
        <v>43070</v>
      </c>
      <c r="E269" s="62">
        <v>-40</v>
      </c>
      <c r="F269" s="62">
        <f>F268-E269</f>
        <v>30798.794499999989</v>
      </c>
      <c r="G269" s="63">
        <f t="shared" si="37"/>
        <v>5901.2055000000055</v>
      </c>
      <c r="H269" s="64" t="s">
        <v>320</v>
      </c>
    </row>
    <row r="270" spans="1:8" s="65" customFormat="1" x14ac:dyDescent="0.25">
      <c r="A270" s="56">
        <v>31351</v>
      </c>
      <c r="B270" s="64" t="s">
        <v>318</v>
      </c>
      <c r="C270" s="129"/>
      <c r="D270" s="118"/>
      <c r="E270" s="62">
        <v>-199.99</v>
      </c>
      <c r="F270" s="62">
        <f>F269+E270</f>
        <v>30598.804499999987</v>
      </c>
      <c r="G270" s="63">
        <f t="shared" si="37"/>
        <v>6101.1955000000053</v>
      </c>
      <c r="H270" s="64" t="s">
        <v>320</v>
      </c>
    </row>
    <row r="271" spans="1:8" s="65" customFormat="1" x14ac:dyDescent="0.25">
      <c r="A271" s="90" t="s">
        <v>324</v>
      </c>
      <c r="B271" s="64" t="s">
        <v>409</v>
      </c>
      <c r="C271" s="129" t="s">
        <v>322</v>
      </c>
      <c r="D271" s="118">
        <v>43009</v>
      </c>
      <c r="E271" s="62">
        <v>807.99</v>
      </c>
      <c r="F271" s="62">
        <f>F270+E271</f>
        <v>31406.794499999989</v>
      </c>
      <c r="G271" s="63">
        <f t="shared" si="37"/>
        <v>5293.2055000000055</v>
      </c>
      <c r="H271" s="64" t="s">
        <v>320</v>
      </c>
    </row>
    <row r="272" spans="1:8" s="65" customFormat="1" x14ac:dyDescent="0.25">
      <c r="A272" s="90" t="s">
        <v>324</v>
      </c>
      <c r="B272" s="64" t="s">
        <v>410</v>
      </c>
      <c r="C272" s="129" t="s">
        <v>322</v>
      </c>
      <c r="D272" s="118">
        <v>43040</v>
      </c>
      <c r="E272" s="62">
        <v>450.07</v>
      </c>
      <c r="F272" s="62">
        <f>F271+E273</f>
        <v>32032.274499999989</v>
      </c>
      <c r="G272" s="63">
        <f t="shared" si="37"/>
        <v>4843.1355000000058</v>
      </c>
      <c r="H272" s="64" t="s">
        <v>320</v>
      </c>
    </row>
    <row r="273" spans="1:8" s="65" customFormat="1" x14ac:dyDescent="0.25">
      <c r="A273" s="90" t="s">
        <v>324</v>
      </c>
      <c r="B273" s="64" t="s">
        <v>411</v>
      </c>
      <c r="C273" s="129" t="s">
        <v>322</v>
      </c>
      <c r="D273" s="118">
        <v>43070</v>
      </c>
      <c r="E273" s="62">
        <v>625.48</v>
      </c>
      <c r="F273" s="62">
        <f>F272+E274</f>
        <v>32657.754499999988</v>
      </c>
      <c r="G273" s="63">
        <f t="shared" si="37"/>
        <v>4217.6555000000062</v>
      </c>
      <c r="H273" s="64" t="s">
        <v>320</v>
      </c>
    </row>
    <row r="274" spans="1:8" s="65" customFormat="1" x14ac:dyDescent="0.25">
      <c r="A274" s="90" t="s">
        <v>324</v>
      </c>
      <c r="B274" s="64" t="s">
        <v>412</v>
      </c>
      <c r="C274" s="129" t="s">
        <v>322</v>
      </c>
      <c r="D274" s="118">
        <v>43101</v>
      </c>
      <c r="E274" s="62">
        <v>625.48</v>
      </c>
      <c r="F274" s="62">
        <f t="shared" ref="F274:F279" si="38">F273+E274</f>
        <v>33283.234499999991</v>
      </c>
      <c r="G274" s="63">
        <f t="shared" si="37"/>
        <v>3592.1755000000062</v>
      </c>
      <c r="H274" s="64" t="s">
        <v>323</v>
      </c>
    </row>
    <row r="275" spans="1:8" s="65" customFormat="1" x14ac:dyDescent="0.25">
      <c r="A275" s="90" t="s">
        <v>324</v>
      </c>
      <c r="B275" s="64" t="s">
        <v>413</v>
      </c>
      <c r="C275" s="129" t="s">
        <v>322</v>
      </c>
      <c r="D275" s="118">
        <v>43132</v>
      </c>
      <c r="E275" s="62">
        <v>509.25</v>
      </c>
      <c r="F275" s="62">
        <f t="shared" si="38"/>
        <v>33792.484499999991</v>
      </c>
      <c r="G275" s="63">
        <f>G274-E275</f>
        <v>3082.9255000000062</v>
      </c>
      <c r="H275" s="64" t="s">
        <v>334</v>
      </c>
    </row>
    <row r="276" spans="1:8" s="65" customFormat="1" x14ac:dyDescent="0.25">
      <c r="A276" s="56">
        <v>35111</v>
      </c>
      <c r="B276" s="64" t="s">
        <v>327</v>
      </c>
      <c r="C276" s="129" t="s">
        <v>361</v>
      </c>
      <c r="D276" s="118">
        <v>43160</v>
      </c>
      <c r="E276" s="62">
        <v>440</v>
      </c>
      <c r="F276" s="62">
        <f t="shared" si="38"/>
        <v>34232.484499999991</v>
      </c>
      <c r="G276" s="63">
        <f>G275-E276</f>
        <v>2642.9255000000062</v>
      </c>
      <c r="H276" s="64" t="s">
        <v>334</v>
      </c>
    </row>
    <row r="277" spans="1:8" s="65" customFormat="1" x14ac:dyDescent="0.25">
      <c r="A277" s="90" t="s">
        <v>308</v>
      </c>
      <c r="B277" s="60" t="s">
        <v>407</v>
      </c>
      <c r="C277" s="129" t="s">
        <v>322</v>
      </c>
      <c r="D277" s="118" t="s">
        <v>333</v>
      </c>
      <c r="E277" s="62">
        <v>2684.39</v>
      </c>
      <c r="F277" s="62">
        <f t="shared" si="38"/>
        <v>36916.874499999991</v>
      </c>
      <c r="G277" s="63">
        <f>G276-E277</f>
        <v>-41.464499999993677</v>
      </c>
      <c r="H277" s="64" t="s">
        <v>334</v>
      </c>
    </row>
    <row r="278" spans="1:8" s="65" customFormat="1" x14ac:dyDescent="0.25">
      <c r="A278" s="90" t="s">
        <v>324</v>
      </c>
      <c r="B278" s="60" t="s">
        <v>408</v>
      </c>
      <c r="C278" s="129" t="s">
        <v>168</v>
      </c>
      <c r="D278" s="118" t="s">
        <v>333</v>
      </c>
      <c r="E278" s="62">
        <v>-2509.0100000000002</v>
      </c>
      <c r="F278" s="62">
        <f t="shared" si="38"/>
        <v>34407.864499999989</v>
      </c>
      <c r="G278" s="63">
        <f>G277-E278</f>
        <v>2467.5455000000065</v>
      </c>
      <c r="H278" s="64" t="s">
        <v>334</v>
      </c>
    </row>
    <row r="279" spans="1:8" s="71" customFormat="1" x14ac:dyDescent="0.25">
      <c r="A279" s="72">
        <v>41212</v>
      </c>
      <c r="B279" s="55" t="s">
        <v>335</v>
      </c>
      <c r="C279" s="135" t="s">
        <v>168</v>
      </c>
      <c r="D279" s="67" t="s">
        <v>333</v>
      </c>
      <c r="E279" s="68">
        <v>520</v>
      </c>
      <c r="F279" s="68">
        <f t="shared" si="38"/>
        <v>34927.864499999989</v>
      </c>
      <c r="G279" s="69">
        <f>G278-E279</f>
        <v>1947.5455000000065</v>
      </c>
      <c r="H279" s="70" t="s">
        <v>334</v>
      </c>
    </row>
    <row r="280" spans="1:8" s="6" customFormat="1" x14ac:dyDescent="0.25">
      <c r="A280" s="23">
        <v>81136</v>
      </c>
      <c r="B280" s="24" t="s">
        <v>329</v>
      </c>
      <c r="C280" s="134" t="s">
        <v>41</v>
      </c>
      <c r="D280" s="25">
        <v>43221</v>
      </c>
      <c r="E280" s="26">
        <v>7000</v>
      </c>
      <c r="F280" s="26">
        <f>F279</f>
        <v>34927.864499999989</v>
      </c>
      <c r="G280" s="27">
        <f>G279+E280</f>
        <v>8947.5455000000075</v>
      </c>
      <c r="H280" s="64" t="s">
        <v>336</v>
      </c>
    </row>
    <row r="281" spans="1:8" s="65" customFormat="1" x14ac:dyDescent="0.25">
      <c r="A281" s="76">
        <v>35111</v>
      </c>
      <c r="B281" s="64" t="s">
        <v>330</v>
      </c>
      <c r="C281" s="129" t="s">
        <v>331</v>
      </c>
      <c r="D281" s="118">
        <v>43221</v>
      </c>
      <c r="E281" s="62">
        <v>74.88</v>
      </c>
      <c r="F281" s="62">
        <f t="shared" ref="F281:F286" si="39">F280+E281</f>
        <v>35002.744499999986</v>
      </c>
      <c r="G281" s="63">
        <f t="shared" ref="G281:G283" si="40">G280-E281</f>
        <v>8872.6655000000083</v>
      </c>
      <c r="H281" s="64" t="s">
        <v>336</v>
      </c>
    </row>
    <row r="282" spans="1:8" s="65" customFormat="1" x14ac:dyDescent="0.25">
      <c r="A282" s="76">
        <v>35111</v>
      </c>
      <c r="B282" s="64" t="s">
        <v>332</v>
      </c>
      <c r="C282" s="129" t="s">
        <v>168</v>
      </c>
      <c r="D282" s="118">
        <v>43221</v>
      </c>
      <c r="E282" s="62">
        <v>-74.88</v>
      </c>
      <c r="F282" s="62">
        <f t="shared" si="39"/>
        <v>34927.864499999989</v>
      </c>
      <c r="G282" s="63">
        <f t="shared" si="40"/>
        <v>8947.5455000000075</v>
      </c>
      <c r="H282" s="64" t="s">
        <v>336</v>
      </c>
    </row>
    <row r="283" spans="1:8" s="65" customFormat="1" x14ac:dyDescent="0.25">
      <c r="A283" s="56">
        <v>31351</v>
      </c>
      <c r="B283" s="64" t="s">
        <v>326</v>
      </c>
      <c r="C283" s="129" t="s">
        <v>325</v>
      </c>
      <c r="D283" s="118">
        <v>43221</v>
      </c>
      <c r="E283" s="62">
        <v>82.56</v>
      </c>
      <c r="F283" s="62">
        <f t="shared" si="39"/>
        <v>35010.424499999986</v>
      </c>
      <c r="G283" s="63">
        <f t="shared" si="40"/>
        <v>8864.985500000008</v>
      </c>
      <c r="H283" s="64" t="s">
        <v>351</v>
      </c>
    </row>
    <row r="284" spans="1:8" s="65" customFormat="1" x14ac:dyDescent="0.25">
      <c r="A284" s="56">
        <v>35111</v>
      </c>
      <c r="B284" s="64" t="s">
        <v>328</v>
      </c>
      <c r="C284" s="129" t="s">
        <v>348</v>
      </c>
      <c r="D284" s="118">
        <v>43221</v>
      </c>
      <c r="E284" s="62">
        <v>500</v>
      </c>
      <c r="F284" s="62">
        <f t="shared" si="39"/>
        <v>35510.424499999986</v>
      </c>
      <c r="G284" s="63">
        <f>G283-E284</f>
        <v>8364.985500000008</v>
      </c>
      <c r="H284" s="64" t="s">
        <v>336</v>
      </c>
    </row>
    <row r="285" spans="1:8" s="65" customFormat="1" x14ac:dyDescent="0.25">
      <c r="A285" s="56">
        <v>11511</v>
      </c>
      <c r="B285" s="60" t="s">
        <v>207</v>
      </c>
      <c r="C285" s="56" t="s">
        <v>168</v>
      </c>
      <c r="D285" s="57">
        <v>43252</v>
      </c>
      <c r="E285" s="58">
        <v>678</v>
      </c>
      <c r="F285" s="62">
        <f t="shared" si="39"/>
        <v>36188.424499999986</v>
      </c>
      <c r="G285" s="63">
        <f>G284-E285</f>
        <v>7686.985500000008</v>
      </c>
      <c r="H285" s="64" t="s">
        <v>351</v>
      </c>
    </row>
    <row r="286" spans="1:8" s="65" customFormat="1" x14ac:dyDescent="0.25">
      <c r="A286" s="56">
        <v>35111</v>
      </c>
      <c r="B286" s="64" t="s">
        <v>337</v>
      </c>
      <c r="C286" s="129">
        <v>965</v>
      </c>
      <c r="D286" s="118">
        <v>43252</v>
      </c>
      <c r="E286" s="62">
        <v>200</v>
      </c>
      <c r="F286" s="62">
        <f t="shared" si="39"/>
        <v>36388.424499999986</v>
      </c>
      <c r="G286" s="63">
        <f>G285-E286</f>
        <v>7486.985500000008</v>
      </c>
      <c r="H286" s="64" t="s">
        <v>351</v>
      </c>
    </row>
    <row r="287" spans="1:8" s="65" customFormat="1" x14ac:dyDescent="0.25">
      <c r="A287" s="56">
        <v>35111</v>
      </c>
      <c r="B287" s="64" t="s">
        <v>338</v>
      </c>
      <c r="C287" s="129" t="s">
        <v>339</v>
      </c>
      <c r="D287" s="118">
        <v>43252</v>
      </c>
      <c r="E287" s="62">
        <v>990</v>
      </c>
      <c r="F287" s="62">
        <f t="shared" ref="F287:F292" si="41">F286+E287</f>
        <v>37378.424499999986</v>
      </c>
      <c r="G287" s="63">
        <f>G286-E287</f>
        <v>6496.985500000008</v>
      </c>
      <c r="H287" s="64" t="s">
        <v>351</v>
      </c>
    </row>
    <row r="288" spans="1:8" s="65" customFormat="1" x14ac:dyDescent="0.25">
      <c r="A288" s="56">
        <v>35111</v>
      </c>
      <c r="B288" s="64" t="s">
        <v>340</v>
      </c>
      <c r="C288" s="129" t="s">
        <v>339</v>
      </c>
      <c r="D288" s="118">
        <v>43252</v>
      </c>
      <c r="E288" s="62">
        <v>90</v>
      </c>
      <c r="F288" s="62">
        <f t="shared" si="41"/>
        <v>37468.424499999986</v>
      </c>
      <c r="G288" s="63">
        <f t="shared" ref="G288:G292" si="42">G287-E288</f>
        <v>6406.985500000008</v>
      </c>
      <c r="H288" s="64" t="s">
        <v>351</v>
      </c>
    </row>
    <row r="289" spans="1:8" s="65" customFormat="1" x14ac:dyDescent="0.25">
      <c r="A289" s="56">
        <v>35111</v>
      </c>
      <c r="B289" s="64" t="s">
        <v>341</v>
      </c>
      <c r="C289" s="129" t="s">
        <v>339</v>
      </c>
      <c r="D289" s="118">
        <v>43252</v>
      </c>
      <c r="E289" s="62">
        <v>240</v>
      </c>
      <c r="F289" s="62">
        <f t="shared" si="41"/>
        <v>37708.424499999986</v>
      </c>
      <c r="G289" s="63">
        <f t="shared" si="42"/>
        <v>6166.985500000008</v>
      </c>
      <c r="H289" s="64" t="s">
        <v>351</v>
      </c>
    </row>
    <row r="290" spans="1:8" s="65" customFormat="1" x14ac:dyDescent="0.25">
      <c r="A290" s="56">
        <v>11511</v>
      </c>
      <c r="B290" s="64" t="s">
        <v>207</v>
      </c>
      <c r="C290" s="129">
        <v>4045</v>
      </c>
      <c r="D290" s="118">
        <v>43252</v>
      </c>
      <c r="E290" s="62">
        <v>678</v>
      </c>
      <c r="F290" s="62">
        <f t="shared" si="41"/>
        <v>38386.424499999986</v>
      </c>
      <c r="G290" s="63">
        <f t="shared" si="42"/>
        <v>5488.985500000008</v>
      </c>
      <c r="H290" s="64" t="s">
        <v>351</v>
      </c>
    </row>
    <row r="291" spans="1:8" s="65" customFormat="1" x14ac:dyDescent="0.25">
      <c r="A291" s="56">
        <v>11331</v>
      </c>
      <c r="B291" s="64" t="s">
        <v>342</v>
      </c>
      <c r="C291" s="129" t="s">
        <v>345</v>
      </c>
      <c r="D291" s="118">
        <v>43282</v>
      </c>
      <c r="E291" s="62">
        <v>2250</v>
      </c>
      <c r="F291" s="62">
        <f t="shared" si="41"/>
        <v>40636.424499999986</v>
      </c>
      <c r="G291" s="63">
        <f t="shared" si="42"/>
        <v>3238.985500000008</v>
      </c>
      <c r="H291" s="64" t="s">
        <v>351</v>
      </c>
    </row>
    <row r="292" spans="1:8" s="65" customFormat="1" x14ac:dyDescent="0.25">
      <c r="A292" s="56">
        <v>31351</v>
      </c>
      <c r="B292" s="64" t="s">
        <v>343</v>
      </c>
      <c r="C292" s="129" t="s">
        <v>344</v>
      </c>
      <c r="D292" s="118">
        <v>43282</v>
      </c>
      <c r="E292" s="62">
        <v>4495</v>
      </c>
      <c r="F292" s="62">
        <f t="shared" si="41"/>
        <v>45131.424499999986</v>
      </c>
      <c r="G292" s="63">
        <f t="shared" si="42"/>
        <v>-1256.014499999992</v>
      </c>
      <c r="H292" s="64" t="s">
        <v>351</v>
      </c>
    </row>
    <row r="293" spans="1:8" s="65" customFormat="1" x14ac:dyDescent="0.25">
      <c r="A293" s="56">
        <v>31315</v>
      </c>
      <c r="B293" s="60" t="s">
        <v>151</v>
      </c>
      <c r="C293" s="129" t="s">
        <v>352</v>
      </c>
      <c r="D293" s="118">
        <v>43282</v>
      </c>
      <c r="E293" s="62">
        <v>499.99</v>
      </c>
      <c r="F293" s="62">
        <f>F292+E293</f>
        <v>45631.414499999984</v>
      </c>
      <c r="G293" s="63">
        <f>G292-E293</f>
        <v>-1756.004499999992</v>
      </c>
      <c r="H293" s="64" t="s">
        <v>351</v>
      </c>
    </row>
    <row r="294" spans="1:8" s="65" customFormat="1" x14ac:dyDescent="0.25">
      <c r="A294" s="56">
        <v>35111</v>
      </c>
      <c r="B294" s="64" t="s">
        <v>346</v>
      </c>
      <c r="C294" s="129" t="s">
        <v>347</v>
      </c>
      <c r="D294" s="118">
        <v>43282</v>
      </c>
      <c r="E294" s="62">
        <v>25</v>
      </c>
      <c r="F294" s="62">
        <f>F293+E294</f>
        <v>45656.414499999984</v>
      </c>
      <c r="G294" s="63">
        <f>G293-E294</f>
        <v>-1781.004499999992</v>
      </c>
      <c r="H294" s="64" t="s">
        <v>366</v>
      </c>
    </row>
    <row r="295" spans="1:8" s="65" customFormat="1" x14ac:dyDescent="0.25">
      <c r="A295" s="56">
        <v>35111</v>
      </c>
      <c r="B295" s="64" t="s">
        <v>349</v>
      </c>
      <c r="C295" s="129" t="s">
        <v>350</v>
      </c>
      <c r="D295" s="118">
        <v>43374</v>
      </c>
      <c r="E295" s="62">
        <v>1280</v>
      </c>
      <c r="F295" s="62">
        <f>F294+E295</f>
        <v>46936.414499999984</v>
      </c>
      <c r="G295" s="63">
        <f>G294-E295</f>
        <v>-3061.0044999999918</v>
      </c>
      <c r="H295" s="64" t="s">
        <v>366</v>
      </c>
    </row>
    <row r="296" spans="1:8" s="65" customFormat="1" x14ac:dyDescent="0.25">
      <c r="A296" s="56"/>
      <c r="B296" s="64"/>
      <c r="C296" s="129"/>
      <c r="D296" s="118"/>
      <c r="E296" s="62"/>
      <c r="F296" s="62"/>
      <c r="G296" s="63"/>
      <c r="H296" s="64"/>
    </row>
    <row r="297" spans="1:8" s="6" customFormat="1" x14ac:dyDescent="0.25">
      <c r="A297" s="113">
        <v>87169</v>
      </c>
      <c r="B297" s="24" t="s">
        <v>356</v>
      </c>
      <c r="C297" s="134" t="s">
        <v>41</v>
      </c>
      <c r="D297" s="25">
        <v>43405</v>
      </c>
      <c r="E297" s="26">
        <v>9835</v>
      </c>
      <c r="F297" s="26">
        <f>F295</f>
        <v>46936.414499999984</v>
      </c>
      <c r="G297" s="27">
        <f>G295+E297</f>
        <v>6773.9955000000082</v>
      </c>
      <c r="H297" s="24" t="s">
        <v>366</v>
      </c>
    </row>
    <row r="298" spans="1:8" s="65" customFormat="1" x14ac:dyDescent="0.25">
      <c r="A298" s="56">
        <v>41212</v>
      </c>
      <c r="B298" s="55" t="s">
        <v>357</v>
      </c>
      <c r="C298" s="129" t="s">
        <v>168</v>
      </c>
      <c r="D298" s="118">
        <v>43405</v>
      </c>
      <c r="E298" s="62">
        <v>500</v>
      </c>
      <c r="F298" s="62">
        <f>F297+E298</f>
        <v>47436.414499999984</v>
      </c>
      <c r="G298" s="63">
        <f t="shared" ref="G298:G303" si="43">G297-E298</f>
        <v>6273.9955000000082</v>
      </c>
      <c r="H298" s="64" t="s">
        <v>370</v>
      </c>
    </row>
    <row r="299" spans="1:8" s="65" customFormat="1" x14ac:dyDescent="0.25">
      <c r="A299" s="56">
        <v>35111</v>
      </c>
      <c r="B299" s="64" t="s">
        <v>363</v>
      </c>
      <c r="C299" s="129" t="s">
        <v>358</v>
      </c>
      <c r="D299" s="118">
        <v>43374</v>
      </c>
      <c r="E299" s="62">
        <v>910</v>
      </c>
      <c r="F299" s="62">
        <f>F298+E299</f>
        <v>48346.414499999984</v>
      </c>
      <c r="G299" s="63">
        <f t="shared" si="43"/>
        <v>5363.9955000000082</v>
      </c>
      <c r="H299" s="64" t="s">
        <v>366</v>
      </c>
    </row>
    <row r="300" spans="1:8" s="65" customFormat="1" x14ac:dyDescent="0.25">
      <c r="A300" s="56">
        <v>31373</v>
      </c>
      <c r="B300" s="64" t="s">
        <v>359</v>
      </c>
      <c r="C300" s="129" t="s">
        <v>362</v>
      </c>
      <c r="D300" s="118">
        <v>43405</v>
      </c>
      <c r="E300" s="62">
        <v>278</v>
      </c>
      <c r="F300" s="62">
        <f>F299+E300</f>
        <v>48624.414499999984</v>
      </c>
      <c r="G300" s="63">
        <f t="shared" si="43"/>
        <v>5085.9955000000082</v>
      </c>
      <c r="H300" s="64" t="s">
        <v>386</v>
      </c>
    </row>
    <row r="301" spans="1:8" s="65" customFormat="1" x14ac:dyDescent="0.25">
      <c r="A301" s="56">
        <v>36511</v>
      </c>
      <c r="B301" s="64" t="s">
        <v>360</v>
      </c>
      <c r="C301" s="129" t="s">
        <v>362</v>
      </c>
      <c r="D301" s="118">
        <v>43405</v>
      </c>
      <c r="E301" s="62">
        <v>25</v>
      </c>
      <c r="F301" s="62">
        <f t="shared" ref="F301:F304" si="44">F300+E301</f>
        <v>48649.414499999984</v>
      </c>
      <c r="G301" s="63">
        <f t="shared" si="43"/>
        <v>5060.9955000000082</v>
      </c>
      <c r="H301" s="64" t="s">
        <v>389</v>
      </c>
    </row>
    <row r="302" spans="1:8" s="65" customFormat="1" x14ac:dyDescent="0.25">
      <c r="A302" s="56">
        <v>35111</v>
      </c>
      <c r="B302" s="64" t="s">
        <v>364</v>
      </c>
      <c r="C302" s="129" t="s">
        <v>365</v>
      </c>
      <c r="D302" s="118">
        <v>43435</v>
      </c>
      <c r="E302" s="62">
        <v>160</v>
      </c>
      <c r="F302" s="62">
        <f t="shared" si="44"/>
        <v>48809.414499999984</v>
      </c>
      <c r="G302" s="63">
        <f t="shared" si="43"/>
        <v>4900.9955000000082</v>
      </c>
      <c r="H302" s="64" t="s">
        <v>366</v>
      </c>
    </row>
    <row r="303" spans="1:8" s="65" customFormat="1" x14ac:dyDescent="0.25">
      <c r="A303" s="56">
        <v>35111</v>
      </c>
      <c r="B303" s="64" t="s">
        <v>367</v>
      </c>
      <c r="C303" s="129" t="s">
        <v>368</v>
      </c>
      <c r="D303" s="118">
        <v>43466</v>
      </c>
      <c r="E303" s="62">
        <v>740</v>
      </c>
      <c r="F303" s="62">
        <f t="shared" si="44"/>
        <v>49549.414499999984</v>
      </c>
      <c r="G303" s="63">
        <f t="shared" si="43"/>
        <v>4160.9955000000082</v>
      </c>
      <c r="H303" s="64" t="s">
        <v>370</v>
      </c>
    </row>
    <row r="304" spans="1:8" s="65" customFormat="1" x14ac:dyDescent="0.25">
      <c r="A304" s="56">
        <v>35111</v>
      </c>
      <c r="B304" s="64" t="s">
        <v>369</v>
      </c>
      <c r="C304" s="129">
        <v>538551</v>
      </c>
      <c r="D304" s="118">
        <v>43497</v>
      </c>
      <c r="E304" s="62">
        <v>57.5</v>
      </c>
      <c r="F304" s="62">
        <f t="shared" si="44"/>
        <v>49606.914499999984</v>
      </c>
      <c r="G304" s="63">
        <f t="shared" ref="G304:G309" si="45">G303-E304</f>
        <v>4103.4955000000082</v>
      </c>
      <c r="H304" s="64" t="s">
        <v>386</v>
      </c>
    </row>
    <row r="305" spans="1:8" s="65" customFormat="1" x14ac:dyDescent="0.25">
      <c r="A305" s="56">
        <v>38311</v>
      </c>
      <c r="B305" s="64" t="s">
        <v>396</v>
      </c>
      <c r="C305" s="129" t="s">
        <v>371</v>
      </c>
      <c r="D305" s="118">
        <v>43374</v>
      </c>
      <c r="E305" s="62">
        <v>40</v>
      </c>
      <c r="F305" s="62">
        <f t="shared" ref="F305:F310" si="46">F304+E305</f>
        <v>49646.914499999984</v>
      </c>
      <c r="G305" s="63">
        <f t="shared" si="45"/>
        <v>4063.4955000000082</v>
      </c>
      <c r="H305" s="64" t="s">
        <v>386</v>
      </c>
    </row>
    <row r="306" spans="1:8" s="65" customFormat="1" x14ac:dyDescent="0.25">
      <c r="A306" s="56">
        <v>35111</v>
      </c>
      <c r="B306" s="64" t="s">
        <v>372</v>
      </c>
      <c r="C306" s="129" t="s">
        <v>373</v>
      </c>
      <c r="D306" s="118">
        <v>43497</v>
      </c>
      <c r="E306" s="62">
        <v>363</v>
      </c>
      <c r="F306" s="62">
        <f t="shared" si="46"/>
        <v>50009.914499999984</v>
      </c>
      <c r="G306" s="63">
        <f t="shared" si="45"/>
        <v>3700.4955000000082</v>
      </c>
      <c r="H306" s="64" t="s">
        <v>386</v>
      </c>
    </row>
    <row r="307" spans="1:8" s="65" customFormat="1" x14ac:dyDescent="0.25">
      <c r="A307" s="56">
        <v>31712</v>
      </c>
      <c r="B307" s="64" t="s">
        <v>374</v>
      </c>
      <c r="C307" s="129" t="s">
        <v>375</v>
      </c>
      <c r="D307" s="118">
        <v>43525</v>
      </c>
      <c r="E307" s="62">
        <v>605</v>
      </c>
      <c r="F307" s="62">
        <f t="shared" si="46"/>
        <v>50614.914499999984</v>
      </c>
      <c r="G307" s="63">
        <f t="shared" si="45"/>
        <v>3095.4955000000082</v>
      </c>
      <c r="H307" s="64" t="s">
        <v>394</v>
      </c>
    </row>
    <row r="308" spans="1:8" s="65" customFormat="1" x14ac:dyDescent="0.25">
      <c r="A308" s="56">
        <v>35111</v>
      </c>
      <c r="B308" s="64" t="s">
        <v>376</v>
      </c>
      <c r="C308" s="129" t="s">
        <v>377</v>
      </c>
      <c r="D308" s="118">
        <v>43525</v>
      </c>
      <c r="E308" s="62">
        <v>167.56</v>
      </c>
      <c r="F308" s="62">
        <f t="shared" si="46"/>
        <v>50782.474499999982</v>
      </c>
      <c r="G308" s="63">
        <f t="shared" si="45"/>
        <v>2927.9355000000082</v>
      </c>
      <c r="H308" s="64" t="s">
        <v>394</v>
      </c>
    </row>
    <row r="309" spans="1:8" s="65" customFormat="1" x14ac:dyDescent="0.25">
      <c r="A309" s="56">
        <v>11511</v>
      </c>
      <c r="B309" s="64" t="s">
        <v>378</v>
      </c>
      <c r="C309" s="129" t="s">
        <v>383</v>
      </c>
      <c r="D309" s="118">
        <v>43525</v>
      </c>
      <c r="E309" s="62">
        <v>3859.5</v>
      </c>
      <c r="F309" s="62">
        <f t="shared" si="46"/>
        <v>54641.974499999982</v>
      </c>
      <c r="G309" s="63">
        <f t="shared" si="45"/>
        <v>-931.56449999999177</v>
      </c>
      <c r="H309" s="64" t="s">
        <v>394</v>
      </c>
    </row>
    <row r="310" spans="1:8" s="65" customFormat="1" x14ac:dyDescent="0.25">
      <c r="A310" s="56">
        <v>31712</v>
      </c>
      <c r="B310" s="64" t="s">
        <v>379</v>
      </c>
      <c r="C310" s="129" t="s">
        <v>382</v>
      </c>
      <c r="D310" s="118">
        <v>43525</v>
      </c>
      <c r="E310" s="62">
        <v>116.65</v>
      </c>
      <c r="F310" s="62">
        <f t="shared" si="46"/>
        <v>54758.624499999984</v>
      </c>
      <c r="G310" s="63">
        <f t="shared" ref="G310:G312" si="47">G309-E310</f>
        <v>-1048.2144999999919</v>
      </c>
      <c r="H310" s="64" t="s">
        <v>394</v>
      </c>
    </row>
    <row r="311" spans="1:8" s="65" customFormat="1" x14ac:dyDescent="0.25">
      <c r="A311" s="56">
        <v>35111</v>
      </c>
      <c r="B311" s="64" t="s">
        <v>380</v>
      </c>
      <c r="C311" s="129" t="s">
        <v>381</v>
      </c>
      <c r="D311" s="118">
        <v>43525</v>
      </c>
      <c r="E311" s="62">
        <v>430</v>
      </c>
      <c r="F311" s="62">
        <f>F310+E311</f>
        <v>55188.624499999984</v>
      </c>
      <c r="G311" s="63">
        <f t="shared" si="47"/>
        <v>-1478.2144999999919</v>
      </c>
      <c r="H311" s="64" t="s">
        <v>386</v>
      </c>
    </row>
    <row r="312" spans="1:8" s="65" customFormat="1" x14ac:dyDescent="0.25">
      <c r="A312" s="56">
        <v>33111</v>
      </c>
      <c r="B312" s="64" t="s">
        <v>434</v>
      </c>
      <c r="C312" s="129" t="s">
        <v>385</v>
      </c>
      <c r="D312" s="118">
        <v>43556</v>
      </c>
      <c r="E312" s="62">
        <v>340</v>
      </c>
      <c r="F312" s="62">
        <f>F311+E312</f>
        <v>55528.624499999984</v>
      </c>
      <c r="G312" s="63">
        <f t="shared" si="47"/>
        <v>-1818.2144999999919</v>
      </c>
      <c r="H312" s="64" t="s">
        <v>394</v>
      </c>
    </row>
    <row r="313" spans="1:8" s="65" customFormat="1" x14ac:dyDescent="0.25">
      <c r="A313" s="113">
        <v>87169</v>
      </c>
      <c r="B313" s="24" t="s">
        <v>393</v>
      </c>
      <c r="C313" s="134" t="s">
        <v>41</v>
      </c>
      <c r="D313" s="25">
        <v>43586</v>
      </c>
      <c r="E313" s="26">
        <v>7025</v>
      </c>
      <c r="F313" s="26">
        <f>F312</f>
        <v>55528.624499999984</v>
      </c>
      <c r="G313" s="27">
        <f>G312+E313</f>
        <v>5206.7855000000081</v>
      </c>
      <c r="H313" s="24" t="s">
        <v>394</v>
      </c>
    </row>
    <row r="314" spans="1:8" s="65" customFormat="1" x14ac:dyDescent="0.25">
      <c r="A314" s="56">
        <v>31712</v>
      </c>
      <c r="B314" s="64" t="s">
        <v>384</v>
      </c>
      <c r="C314" s="129">
        <v>95868998</v>
      </c>
      <c r="D314" s="118">
        <v>43586</v>
      </c>
      <c r="E314" s="62">
        <v>69.95</v>
      </c>
      <c r="F314" s="62">
        <f t="shared" ref="F314:F319" si="48">F313+E314</f>
        <v>55598.574499999981</v>
      </c>
      <c r="G314" s="63">
        <f t="shared" ref="G314:G331" si="49">G313-E314</f>
        <v>5136.8355000000083</v>
      </c>
      <c r="H314" s="64" t="s">
        <v>394</v>
      </c>
    </row>
    <row r="315" spans="1:8" s="65" customFormat="1" x14ac:dyDescent="0.25">
      <c r="A315" s="56">
        <v>35111</v>
      </c>
      <c r="B315" s="64" t="s">
        <v>387</v>
      </c>
      <c r="C315" s="129" t="s">
        <v>388</v>
      </c>
      <c r="D315" s="118">
        <v>43586</v>
      </c>
      <c r="E315" s="62">
        <v>500</v>
      </c>
      <c r="F315" s="62">
        <f t="shared" si="48"/>
        <v>56098.574499999981</v>
      </c>
      <c r="G315" s="63">
        <f t="shared" si="49"/>
        <v>4636.8355000000083</v>
      </c>
      <c r="H315" s="64" t="s">
        <v>395</v>
      </c>
    </row>
    <row r="316" spans="1:8" s="65" customFormat="1" x14ac:dyDescent="0.25">
      <c r="A316" s="56">
        <v>35111</v>
      </c>
      <c r="B316" s="64" t="s">
        <v>390</v>
      </c>
      <c r="C316" s="129">
        <v>1004</v>
      </c>
      <c r="D316" s="118">
        <v>43586</v>
      </c>
      <c r="E316" s="62">
        <v>100</v>
      </c>
      <c r="F316" s="62">
        <f t="shared" si="48"/>
        <v>56198.574499999981</v>
      </c>
      <c r="G316" s="63">
        <f t="shared" si="49"/>
        <v>4536.8355000000083</v>
      </c>
      <c r="H316" s="64" t="s">
        <v>421</v>
      </c>
    </row>
    <row r="317" spans="1:8" s="65" customFormat="1" x14ac:dyDescent="0.25">
      <c r="A317" s="56">
        <v>35111</v>
      </c>
      <c r="B317" s="64" t="s">
        <v>391</v>
      </c>
      <c r="C317" s="129" t="s">
        <v>392</v>
      </c>
      <c r="D317" s="118">
        <v>43617</v>
      </c>
      <c r="E317" s="62">
        <v>449</v>
      </c>
      <c r="F317" s="62">
        <f t="shared" si="48"/>
        <v>56647.574499999981</v>
      </c>
      <c r="G317" s="63">
        <f t="shared" si="49"/>
        <v>4087.8355000000083</v>
      </c>
      <c r="H317" s="64" t="s">
        <v>421</v>
      </c>
    </row>
    <row r="318" spans="1:8" s="65" customFormat="1" x14ac:dyDescent="0.25">
      <c r="A318" s="56">
        <v>35111</v>
      </c>
      <c r="B318" s="64" t="s">
        <v>397</v>
      </c>
      <c r="C318" s="129">
        <v>2272</v>
      </c>
      <c r="D318" s="118">
        <v>43647</v>
      </c>
      <c r="E318" s="62">
        <v>645</v>
      </c>
      <c r="F318" s="62">
        <f t="shared" si="48"/>
        <v>57292.574499999981</v>
      </c>
      <c r="G318" s="63">
        <f t="shared" si="49"/>
        <v>3442.8355000000083</v>
      </c>
      <c r="H318" s="64" t="s">
        <v>421</v>
      </c>
    </row>
    <row r="319" spans="1:8" s="65" customFormat="1" x14ac:dyDescent="0.25">
      <c r="A319" s="56">
        <v>35111</v>
      </c>
      <c r="B319" s="64" t="s">
        <v>398</v>
      </c>
      <c r="C319" s="129">
        <v>1088</v>
      </c>
      <c r="D319" s="118">
        <v>43617</v>
      </c>
      <c r="E319" s="62">
        <v>300</v>
      </c>
      <c r="F319" s="62">
        <f t="shared" si="48"/>
        <v>57592.574499999981</v>
      </c>
      <c r="G319" s="63">
        <f t="shared" si="49"/>
        <v>3142.8355000000083</v>
      </c>
      <c r="H319" s="64" t="s">
        <v>420</v>
      </c>
    </row>
    <row r="320" spans="1:8" s="65" customFormat="1" x14ac:dyDescent="0.25">
      <c r="A320" s="56">
        <v>35111</v>
      </c>
      <c r="B320" s="64" t="s">
        <v>414</v>
      </c>
      <c r="C320" s="129">
        <v>1009</v>
      </c>
      <c r="D320" s="118">
        <v>43647</v>
      </c>
      <c r="E320" s="62">
        <v>250</v>
      </c>
      <c r="F320" s="62">
        <f t="shared" ref="F320:F326" si="50">F319+E320</f>
        <v>57842.574499999981</v>
      </c>
      <c r="G320" s="63">
        <f t="shared" si="49"/>
        <v>2892.8355000000083</v>
      </c>
      <c r="H320" s="64" t="s">
        <v>421</v>
      </c>
    </row>
    <row r="321" spans="1:8" s="65" customFormat="1" x14ac:dyDescent="0.25">
      <c r="A321" s="56">
        <v>13211</v>
      </c>
      <c r="B321" s="64" t="s">
        <v>399</v>
      </c>
      <c r="C321" s="129">
        <v>1102</v>
      </c>
      <c r="D321" s="118">
        <v>43647</v>
      </c>
      <c r="E321" s="62">
        <v>30</v>
      </c>
      <c r="F321" s="62">
        <f t="shared" si="50"/>
        <v>57872.574499999981</v>
      </c>
      <c r="G321" s="63">
        <f t="shared" si="49"/>
        <v>2862.8355000000083</v>
      </c>
      <c r="H321" s="64" t="s">
        <v>421</v>
      </c>
    </row>
    <row r="322" spans="1:8" s="65" customFormat="1" x14ac:dyDescent="0.25">
      <c r="A322" s="90" t="s">
        <v>308</v>
      </c>
      <c r="B322" s="64" t="s">
        <v>406</v>
      </c>
      <c r="C322" s="129" t="s">
        <v>168</v>
      </c>
      <c r="D322" s="118">
        <v>43647</v>
      </c>
      <c r="E322" s="62">
        <f>17.01+147.56+24.32</f>
        <v>188.89</v>
      </c>
      <c r="F322" s="62">
        <f t="shared" si="50"/>
        <v>58061.46449999998</v>
      </c>
      <c r="G322" s="63">
        <f t="shared" si="49"/>
        <v>2673.9455000000085</v>
      </c>
      <c r="H322" s="64" t="s">
        <v>420</v>
      </c>
    </row>
    <row r="323" spans="1:8" s="65" customFormat="1" x14ac:dyDescent="0.25">
      <c r="A323" s="90" t="s">
        <v>324</v>
      </c>
      <c r="B323" s="64" t="s">
        <v>405</v>
      </c>
      <c r="C323" s="129" t="s">
        <v>168</v>
      </c>
      <c r="D323" s="118">
        <v>43647</v>
      </c>
      <c r="E323" s="62">
        <v>153.44</v>
      </c>
      <c r="F323" s="62">
        <f t="shared" si="50"/>
        <v>58214.904499999982</v>
      </c>
      <c r="G323" s="63">
        <f t="shared" si="49"/>
        <v>2520.5055000000084</v>
      </c>
      <c r="H323" s="64" t="s">
        <v>420</v>
      </c>
    </row>
    <row r="324" spans="1:8" s="65" customFormat="1" x14ac:dyDescent="0.25">
      <c r="A324" s="90" t="s">
        <v>308</v>
      </c>
      <c r="B324" s="64" t="s">
        <v>427</v>
      </c>
      <c r="C324" s="129" t="s">
        <v>168</v>
      </c>
      <c r="D324" s="118">
        <v>43647</v>
      </c>
      <c r="E324" s="62">
        <v>334.59</v>
      </c>
      <c r="F324" s="62">
        <f t="shared" si="50"/>
        <v>58549.494499999979</v>
      </c>
      <c r="G324" s="63">
        <f t="shared" si="49"/>
        <v>2185.9155000000083</v>
      </c>
      <c r="H324" s="64" t="s">
        <v>420</v>
      </c>
    </row>
    <row r="325" spans="1:8" s="65" customFormat="1" x14ac:dyDescent="0.25">
      <c r="A325" s="90" t="s">
        <v>308</v>
      </c>
      <c r="B325" s="64" t="s">
        <v>427</v>
      </c>
      <c r="C325" s="129" t="s">
        <v>168</v>
      </c>
      <c r="D325" s="118">
        <v>43647</v>
      </c>
      <c r="E325" s="62">
        <v>116.73</v>
      </c>
      <c r="F325" s="62">
        <f t="shared" si="50"/>
        <v>58666.224499999982</v>
      </c>
      <c r="G325" s="63">
        <f t="shared" si="49"/>
        <v>2069.1855000000082</v>
      </c>
      <c r="H325" s="64" t="s">
        <v>420</v>
      </c>
    </row>
    <row r="326" spans="1:8" s="65" customFormat="1" x14ac:dyDescent="0.25">
      <c r="A326" s="90" t="s">
        <v>308</v>
      </c>
      <c r="B326" s="64" t="s">
        <v>544</v>
      </c>
      <c r="C326" s="129" t="s">
        <v>168</v>
      </c>
      <c r="D326" s="118">
        <v>43647</v>
      </c>
      <c r="E326" s="62">
        <v>188.89</v>
      </c>
      <c r="F326" s="62">
        <f t="shared" si="50"/>
        <v>58855.114499999981</v>
      </c>
      <c r="G326" s="63">
        <f t="shared" si="49"/>
        <v>1880.2955000000084</v>
      </c>
      <c r="H326" s="64" t="s">
        <v>420</v>
      </c>
    </row>
    <row r="327" spans="1:8" s="65" customFormat="1" x14ac:dyDescent="0.25">
      <c r="A327" s="90" t="s">
        <v>324</v>
      </c>
      <c r="B327" s="64" t="s">
        <v>545</v>
      </c>
      <c r="C327" s="129" t="s">
        <v>168</v>
      </c>
      <c r="D327" s="118">
        <v>43647</v>
      </c>
      <c r="E327" s="62">
        <v>80.25</v>
      </c>
      <c r="F327" s="62">
        <f>F326+E329</f>
        <v>59005.114499999981</v>
      </c>
      <c r="G327" s="63">
        <f t="shared" si="49"/>
        <v>1800.0455000000084</v>
      </c>
      <c r="H327" s="64" t="s">
        <v>420</v>
      </c>
    </row>
    <row r="328" spans="1:8" s="65" customFormat="1" x14ac:dyDescent="0.25">
      <c r="A328" s="90" t="s">
        <v>308</v>
      </c>
      <c r="B328" s="64" t="s">
        <v>423</v>
      </c>
      <c r="C328" s="129" t="s">
        <v>322</v>
      </c>
      <c r="D328" s="118">
        <v>43709</v>
      </c>
      <c r="E328" s="62">
        <v>936.13</v>
      </c>
      <c r="F328" s="62">
        <f>F327+E328</f>
        <v>59941.244499999979</v>
      </c>
      <c r="G328" s="63">
        <f t="shared" si="49"/>
        <v>863.91550000000836</v>
      </c>
      <c r="H328" s="64" t="s">
        <v>420</v>
      </c>
    </row>
    <row r="329" spans="1:8" s="65" customFormat="1" x14ac:dyDescent="0.25">
      <c r="A329" s="56">
        <v>35111</v>
      </c>
      <c r="B329" s="64" t="s">
        <v>415</v>
      </c>
      <c r="C329" s="129">
        <v>1017</v>
      </c>
      <c r="D329" s="118">
        <v>43739</v>
      </c>
      <c r="E329" s="62">
        <v>150</v>
      </c>
      <c r="F329" s="62">
        <f>F328+E329</f>
        <v>60091.244499999979</v>
      </c>
      <c r="G329" s="63">
        <f t="shared" si="49"/>
        <v>713.91550000000836</v>
      </c>
      <c r="H329" s="64" t="s">
        <v>420</v>
      </c>
    </row>
    <row r="330" spans="1:8" s="65" customFormat="1" x14ac:dyDescent="0.25">
      <c r="A330" s="90" t="s">
        <v>416</v>
      </c>
      <c r="B330" s="64" t="s">
        <v>422</v>
      </c>
      <c r="C330" s="129" t="s">
        <v>322</v>
      </c>
      <c r="D330" s="118">
        <v>43739</v>
      </c>
      <c r="E330" s="62">
        <v>89.26</v>
      </c>
      <c r="F330" s="62">
        <f>F329+E330</f>
        <v>60180.504499999981</v>
      </c>
      <c r="G330" s="63">
        <f t="shared" si="49"/>
        <v>624.65550000000837</v>
      </c>
      <c r="H330" s="64" t="s">
        <v>420</v>
      </c>
    </row>
    <row r="331" spans="1:8" s="65" customFormat="1" ht="30" x14ac:dyDescent="0.25">
      <c r="A331" s="90" t="s">
        <v>308</v>
      </c>
      <c r="B331" s="64" t="s">
        <v>423</v>
      </c>
      <c r="C331" s="129" t="s">
        <v>322</v>
      </c>
      <c r="D331" s="118">
        <v>43739</v>
      </c>
      <c r="E331" s="62">
        <f>936.13+468.06</f>
        <v>1404.19</v>
      </c>
      <c r="F331" s="62">
        <f>F330+E331</f>
        <v>61584.694499999983</v>
      </c>
      <c r="G331" s="63">
        <f t="shared" si="49"/>
        <v>-779.53449999999168</v>
      </c>
      <c r="H331" s="77" t="s">
        <v>433</v>
      </c>
    </row>
    <row r="332" spans="1:8" s="65" customFormat="1" x14ac:dyDescent="0.25">
      <c r="A332" s="90"/>
      <c r="B332" s="64"/>
      <c r="C332" s="129"/>
      <c r="D332" s="118"/>
      <c r="E332" s="62"/>
      <c r="F332" s="62"/>
      <c r="G332" s="63"/>
      <c r="H332" s="64"/>
    </row>
    <row r="333" spans="1:8" s="6" customFormat="1" x14ac:dyDescent="0.25">
      <c r="A333" s="23">
        <v>87169</v>
      </c>
      <c r="B333" s="24" t="s">
        <v>426</v>
      </c>
      <c r="C333" s="23" t="s">
        <v>41</v>
      </c>
      <c r="D333" s="25">
        <v>43770</v>
      </c>
      <c r="E333" s="26">
        <v>9841</v>
      </c>
      <c r="F333" s="26">
        <f>F331</f>
        <v>61584.694499999983</v>
      </c>
      <c r="G333" s="27">
        <f>G331+E333</f>
        <v>9061.4655000000075</v>
      </c>
      <c r="H333" s="24" t="s">
        <v>420</v>
      </c>
    </row>
    <row r="334" spans="1:8" s="65" customFormat="1" x14ac:dyDescent="0.25">
      <c r="A334" s="90" t="s">
        <v>308</v>
      </c>
      <c r="B334" s="64" t="s">
        <v>423</v>
      </c>
      <c r="C334" s="129" t="s">
        <v>322</v>
      </c>
      <c r="D334" s="118">
        <v>43770</v>
      </c>
      <c r="E334" s="62">
        <v>936.13</v>
      </c>
      <c r="F334" s="62">
        <f>F333+E334</f>
        <v>62520.824499999981</v>
      </c>
      <c r="G334" s="63">
        <f t="shared" ref="G334:G339" si="51">G333-E334</f>
        <v>8125.3355000000074</v>
      </c>
      <c r="H334" s="64" t="s">
        <v>420</v>
      </c>
    </row>
    <row r="335" spans="1:8" s="65" customFormat="1" x14ac:dyDescent="0.25">
      <c r="A335" s="56">
        <v>35111</v>
      </c>
      <c r="B335" s="64" t="s">
        <v>417</v>
      </c>
      <c r="C335" s="129">
        <v>1022</v>
      </c>
      <c r="D335" s="118">
        <v>43800</v>
      </c>
      <c r="E335" s="62">
        <v>50</v>
      </c>
      <c r="F335" s="62">
        <f t="shared" ref="F335:F339" si="52">F334+E335</f>
        <v>62570.824499999981</v>
      </c>
      <c r="G335" s="63">
        <f>G334-E335</f>
        <v>8075.3355000000074</v>
      </c>
      <c r="H335" s="64" t="s">
        <v>428</v>
      </c>
    </row>
    <row r="336" spans="1:8" s="65" customFormat="1" x14ac:dyDescent="0.25">
      <c r="A336" s="56">
        <v>35111</v>
      </c>
      <c r="B336" s="64" t="s">
        <v>418</v>
      </c>
      <c r="C336" s="129">
        <v>1920.25</v>
      </c>
      <c r="D336" s="118">
        <v>43770</v>
      </c>
      <c r="E336" s="62">
        <v>1000</v>
      </c>
      <c r="F336" s="62">
        <f t="shared" si="52"/>
        <v>63570.824499999981</v>
      </c>
      <c r="G336" s="63">
        <f t="shared" si="51"/>
        <v>7075.3355000000074</v>
      </c>
      <c r="H336" s="64" t="s">
        <v>420</v>
      </c>
    </row>
    <row r="337" spans="1:8" s="65" customFormat="1" x14ac:dyDescent="0.25">
      <c r="A337" s="90" t="s">
        <v>308</v>
      </c>
      <c r="B337" s="64" t="s">
        <v>423</v>
      </c>
      <c r="C337" s="129" t="s">
        <v>322</v>
      </c>
      <c r="D337" s="118">
        <v>43800</v>
      </c>
      <c r="E337" s="62">
        <v>936.13</v>
      </c>
      <c r="F337" s="62">
        <f t="shared" si="52"/>
        <v>64506.954499999978</v>
      </c>
      <c r="G337" s="63">
        <f t="shared" si="51"/>
        <v>6139.2055000000073</v>
      </c>
      <c r="H337" s="64" t="s">
        <v>420</v>
      </c>
    </row>
    <row r="338" spans="1:8" s="71" customFormat="1" x14ac:dyDescent="0.25">
      <c r="A338" s="72">
        <v>41212</v>
      </c>
      <c r="B338" s="55" t="s">
        <v>419</v>
      </c>
      <c r="C338" s="135" t="s">
        <v>168</v>
      </c>
      <c r="D338" s="67">
        <v>43800</v>
      </c>
      <c r="E338" s="68">
        <v>500</v>
      </c>
      <c r="F338" s="68">
        <f t="shared" si="52"/>
        <v>65006.954499999978</v>
      </c>
      <c r="G338" s="69">
        <f t="shared" si="51"/>
        <v>5639.2055000000073</v>
      </c>
      <c r="H338" s="64" t="s">
        <v>428</v>
      </c>
    </row>
    <row r="339" spans="1:8" s="65" customFormat="1" x14ac:dyDescent="0.25">
      <c r="A339" s="90" t="s">
        <v>308</v>
      </c>
      <c r="B339" s="64" t="s">
        <v>423</v>
      </c>
      <c r="C339" s="129" t="s">
        <v>322</v>
      </c>
      <c r="D339" s="118">
        <v>43831</v>
      </c>
      <c r="E339" s="62">
        <v>1071.8699999999999</v>
      </c>
      <c r="F339" s="62">
        <f t="shared" si="52"/>
        <v>66078.824499999973</v>
      </c>
      <c r="G339" s="63">
        <f t="shared" si="51"/>
        <v>4567.3355000000074</v>
      </c>
      <c r="H339" s="64" t="s">
        <v>432</v>
      </c>
    </row>
    <row r="340" spans="1:8" s="65" customFormat="1" x14ac:dyDescent="0.25">
      <c r="A340" s="90" t="s">
        <v>308</v>
      </c>
      <c r="B340" s="64" t="s">
        <v>430</v>
      </c>
      <c r="C340" s="129" t="s">
        <v>322</v>
      </c>
      <c r="D340" s="118">
        <v>43831</v>
      </c>
      <c r="E340" s="62">
        <v>-468.06</v>
      </c>
      <c r="F340" s="62">
        <f t="shared" ref="F340:F345" si="53">F339+E340</f>
        <v>65610.764499999976</v>
      </c>
      <c r="G340" s="63">
        <f t="shared" ref="G340:G345" si="54">G339-E340</f>
        <v>5035.3955000000078</v>
      </c>
      <c r="H340" s="64" t="s">
        <v>431</v>
      </c>
    </row>
    <row r="341" spans="1:8" s="65" customFormat="1" x14ac:dyDescent="0.25">
      <c r="A341" s="90" t="s">
        <v>308</v>
      </c>
      <c r="B341" s="64" t="s">
        <v>423</v>
      </c>
      <c r="C341" s="129" t="s">
        <v>322</v>
      </c>
      <c r="D341" s="118">
        <v>43862</v>
      </c>
      <c r="E341" s="62">
        <v>963.27</v>
      </c>
      <c r="F341" s="62">
        <f t="shared" si="53"/>
        <v>66574.03449999998</v>
      </c>
      <c r="G341" s="63">
        <f t="shared" si="54"/>
        <v>4072.1255000000078</v>
      </c>
      <c r="H341" s="64" t="s">
        <v>431</v>
      </c>
    </row>
    <row r="342" spans="1:8" s="65" customFormat="1" x14ac:dyDescent="0.25">
      <c r="A342" s="90">
        <v>33111</v>
      </c>
      <c r="B342" s="64" t="s">
        <v>450</v>
      </c>
      <c r="C342" s="129" t="s">
        <v>168</v>
      </c>
      <c r="D342" s="118">
        <v>43862</v>
      </c>
      <c r="E342" s="62">
        <v>100</v>
      </c>
      <c r="F342" s="62">
        <f t="shared" si="53"/>
        <v>66674.03449999998</v>
      </c>
      <c r="G342" s="63">
        <f t="shared" si="54"/>
        <v>3972.1255000000078</v>
      </c>
      <c r="H342" s="64" t="s">
        <v>431</v>
      </c>
    </row>
    <row r="343" spans="1:8" s="65" customFormat="1" x14ac:dyDescent="0.25">
      <c r="A343" s="90" t="s">
        <v>308</v>
      </c>
      <c r="B343" s="64" t="s">
        <v>423</v>
      </c>
      <c r="C343" s="129" t="s">
        <v>322</v>
      </c>
      <c r="D343" s="118">
        <v>43891</v>
      </c>
      <c r="E343" s="62">
        <v>963.27</v>
      </c>
      <c r="F343" s="62">
        <f t="shared" si="53"/>
        <v>67637.304499999984</v>
      </c>
      <c r="G343" s="63">
        <f t="shared" si="54"/>
        <v>3008.8555000000079</v>
      </c>
      <c r="H343" s="64" t="s">
        <v>431</v>
      </c>
    </row>
    <row r="344" spans="1:8" s="65" customFormat="1" x14ac:dyDescent="0.25">
      <c r="A344" s="56">
        <v>35111</v>
      </c>
      <c r="B344" s="64" t="s">
        <v>369</v>
      </c>
      <c r="C344" s="129">
        <v>560253</v>
      </c>
      <c r="D344" s="118">
        <v>43891</v>
      </c>
      <c r="E344" s="62">
        <v>64</v>
      </c>
      <c r="F344" s="62">
        <f t="shared" si="53"/>
        <v>67701.304499999984</v>
      </c>
      <c r="G344" s="63">
        <f t="shared" si="54"/>
        <v>2944.8555000000079</v>
      </c>
      <c r="H344" s="64" t="s">
        <v>431</v>
      </c>
    </row>
    <row r="345" spans="1:8" s="65" customFormat="1" x14ac:dyDescent="0.25">
      <c r="A345" s="90" t="s">
        <v>308</v>
      </c>
      <c r="B345" s="64" t="s">
        <v>423</v>
      </c>
      <c r="C345" s="129" t="s">
        <v>322</v>
      </c>
      <c r="D345" s="118">
        <v>43922</v>
      </c>
      <c r="E345" s="62">
        <v>962.38</v>
      </c>
      <c r="F345" s="62">
        <f t="shared" si="53"/>
        <v>68663.684499999988</v>
      </c>
      <c r="G345" s="63">
        <f t="shared" si="54"/>
        <v>1982.4755000000077</v>
      </c>
      <c r="H345" s="64" t="s">
        <v>457</v>
      </c>
    </row>
    <row r="346" spans="1:8" s="6" customFormat="1" x14ac:dyDescent="0.25">
      <c r="A346" s="113">
        <v>87169</v>
      </c>
      <c r="B346" s="24" t="s">
        <v>429</v>
      </c>
      <c r="C346" s="134" t="s">
        <v>41</v>
      </c>
      <c r="D346" s="25">
        <v>43952</v>
      </c>
      <c r="E346" s="26">
        <v>7029</v>
      </c>
      <c r="F346" s="26">
        <f>F345</f>
        <v>68663.684499999988</v>
      </c>
      <c r="G346" s="27">
        <f>G345+E346</f>
        <v>9011.4755000000077</v>
      </c>
      <c r="H346" s="24" t="s">
        <v>457</v>
      </c>
    </row>
    <row r="347" spans="1:8" s="65" customFormat="1" x14ac:dyDescent="0.25">
      <c r="A347" s="90" t="s">
        <v>308</v>
      </c>
      <c r="B347" s="64" t="s">
        <v>423</v>
      </c>
      <c r="C347" s="129" t="s">
        <v>322</v>
      </c>
      <c r="D347" s="118">
        <v>43952</v>
      </c>
      <c r="E347" s="62">
        <v>962.38</v>
      </c>
      <c r="F347" s="62">
        <f t="shared" ref="F347" si="55">F346+E347</f>
        <v>69626.064499999993</v>
      </c>
      <c r="G347" s="63">
        <f t="shared" ref="G347" si="56">G346-E347</f>
        <v>8049.0955000000076</v>
      </c>
      <c r="H347" s="70" t="s">
        <v>507</v>
      </c>
    </row>
    <row r="348" spans="1:8" s="65" customFormat="1" x14ac:dyDescent="0.25">
      <c r="A348" s="56">
        <v>11511</v>
      </c>
      <c r="B348" s="60" t="s">
        <v>207</v>
      </c>
      <c r="C348" s="56" t="s">
        <v>168</v>
      </c>
      <c r="D348" s="57">
        <v>43983</v>
      </c>
      <c r="E348" s="58">
        <v>678</v>
      </c>
      <c r="F348" s="62">
        <f t="shared" ref="F348:F365" si="57">F347+E348</f>
        <v>70304.064499999993</v>
      </c>
      <c r="G348" s="63">
        <f t="shared" ref="G348:G367" si="58">G347-E348</f>
        <v>7371.0955000000076</v>
      </c>
      <c r="H348" s="64" t="s">
        <v>457</v>
      </c>
    </row>
    <row r="349" spans="1:8" s="65" customFormat="1" x14ac:dyDescent="0.25">
      <c r="A349" s="149">
        <v>31351</v>
      </c>
      <c r="B349" s="145" t="s">
        <v>484</v>
      </c>
      <c r="C349" s="146" t="s">
        <v>471</v>
      </c>
      <c r="D349" s="147">
        <v>43891</v>
      </c>
      <c r="E349" s="148">
        <v>1175</v>
      </c>
      <c r="F349" s="148">
        <f t="shared" si="57"/>
        <v>71479.064499999993</v>
      </c>
      <c r="G349" s="144">
        <f t="shared" si="58"/>
        <v>6196.0955000000076</v>
      </c>
      <c r="H349" s="145" t="s">
        <v>457</v>
      </c>
    </row>
    <row r="350" spans="1:8" s="65" customFormat="1" x14ac:dyDescent="0.25">
      <c r="A350" s="90" t="s">
        <v>308</v>
      </c>
      <c r="B350" s="64" t="s">
        <v>423</v>
      </c>
      <c r="C350" s="129" t="s">
        <v>322</v>
      </c>
      <c r="D350" s="118">
        <v>43983</v>
      </c>
      <c r="E350" s="62">
        <v>962.38</v>
      </c>
      <c r="F350" s="62">
        <f t="shared" si="57"/>
        <v>72441.444499999998</v>
      </c>
      <c r="G350" s="63">
        <f t="shared" si="58"/>
        <v>5233.7155000000075</v>
      </c>
      <c r="H350" s="64" t="s">
        <v>457</v>
      </c>
    </row>
    <row r="351" spans="1:8" s="65" customFormat="1" x14ac:dyDescent="0.25">
      <c r="A351" s="90" t="s">
        <v>308</v>
      </c>
      <c r="B351" s="64" t="s">
        <v>423</v>
      </c>
      <c r="C351" s="129" t="s">
        <v>322</v>
      </c>
      <c r="D351" s="118">
        <v>44013</v>
      </c>
      <c r="E351" s="62">
        <v>962.38</v>
      </c>
      <c r="F351" s="62">
        <f t="shared" si="57"/>
        <v>73403.824500000002</v>
      </c>
      <c r="G351" s="63">
        <f t="shared" si="58"/>
        <v>4271.3355000000074</v>
      </c>
      <c r="H351" s="64" t="s">
        <v>457</v>
      </c>
    </row>
    <row r="352" spans="1:8" s="65" customFormat="1" x14ac:dyDescent="0.25">
      <c r="A352" s="90" t="s">
        <v>308</v>
      </c>
      <c r="B352" s="64" t="s">
        <v>423</v>
      </c>
      <c r="C352" s="129" t="s">
        <v>322</v>
      </c>
      <c r="D352" s="118">
        <v>44044</v>
      </c>
      <c r="E352" s="62">
        <v>962.38</v>
      </c>
      <c r="F352" s="62">
        <f t="shared" si="57"/>
        <v>74366.204500000007</v>
      </c>
      <c r="G352" s="63">
        <f t="shared" si="58"/>
        <v>3308.9555000000073</v>
      </c>
      <c r="H352" s="64" t="s">
        <v>457</v>
      </c>
    </row>
    <row r="353" spans="1:8" s="65" customFormat="1" x14ac:dyDescent="0.25">
      <c r="A353" s="90">
        <v>31351</v>
      </c>
      <c r="B353" s="64" t="s">
        <v>435</v>
      </c>
      <c r="C353" s="129" t="s">
        <v>436</v>
      </c>
      <c r="D353" s="118">
        <v>43983</v>
      </c>
      <c r="E353" s="62">
        <v>60</v>
      </c>
      <c r="F353" s="62">
        <f t="shared" si="57"/>
        <v>74426.204500000007</v>
      </c>
      <c r="G353" s="63">
        <f t="shared" si="58"/>
        <v>3248.9555000000073</v>
      </c>
      <c r="H353" s="64" t="s">
        <v>457</v>
      </c>
    </row>
    <row r="354" spans="1:8" s="65" customFormat="1" x14ac:dyDescent="0.25">
      <c r="A354" s="90">
        <v>31351</v>
      </c>
      <c r="B354" s="64" t="s">
        <v>439</v>
      </c>
      <c r="C354" s="129" t="s">
        <v>437</v>
      </c>
      <c r="D354" s="118">
        <v>43983</v>
      </c>
      <c r="E354" s="62">
        <v>6.55</v>
      </c>
      <c r="F354" s="62">
        <f t="shared" si="57"/>
        <v>74432.75450000001</v>
      </c>
      <c r="G354" s="63">
        <f t="shared" si="58"/>
        <v>3242.4055000000071</v>
      </c>
      <c r="H354" s="64" t="s">
        <v>457</v>
      </c>
    </row>
    <row r="355" spans="1:8" s="65" customFormat="1" x14ac:dyDescent="0.25">
      <c r="A355" s="90">
        <v>31351</v>
      </c>
      <c r="B355" s="64" t="s">
        <v>438</v>
      </c>
      <c r="C355" s="129" t="s">
        <v>437</v>
      </c>
      <c r="D355" s="118">
        <v>43983</v>
      </c>
      <c r="E355" s="62">
        <v>12</v>
      </c>
      <c r="F355" s="62">
        <f t="shared" si="57"/>
        <v>74444.75450000001</v>
      </c>
      <c r="G355" s="63">
        <f t="shared" si="58"/>
        <v>3230.4055000000071</v>
      </c>
      <c r="H355" s="64" t="s">
        <v>457</v>
      </c>
    </row>
    <row r="356" spans="1:8" s="65" customFormat="1" x14ac:dyDescent="0.25">
      <c r="A356" s="90">
        <v>31351</v>
      </c>
      <c r="B356" s="64" t="s">
        <v>440</v>
      </c>
      <c r="C356" s="129" t="s">
        <v>437</v>
      </c>
      <c r="D356" s="118">
        <v>43983</v>
      </c>
      <c r="E356" s="62">
        <v>17</v>
      </c>
      <c r="F356" s="62">
        <f t="shared" si="57"/>
        <v>74461.75450000001</v>
      </c>
      <c r="G356" s="63">
        <f t="shared" si="58"/>
        <v>3213.4055000000071</v>
      </c>
      <c r="H356" s="64" t="s">
        <v>457</v>
      </c>
    </row>
    <row r="357" spans="1:8" s="65" customFormat="1" x14ac:dyDescent="0.25">
      <c r="A357" s="90">
        <v>31351</v>
      </c>
      <c r="B357" s="64" t="s">
        <v>441</v>
      </c>
      <c r="C357" s="129" t="s">
        <v>437</v>
      </c>
      <c r="D357" s="118">
        <v>43983</v>
      </c>
      <c r="E357" s="62">
        <v>20</v>
      </c>
      <c r="F357" s="62">
        <f t="shared" si="57"/>
        <v>74481.75450000001</v>
      </c>
      <c r="G357" s="63">
        <f t="shared" si="58"/>
        <v>3193.4055000000071</v>
      </c>
      <c r="H357" s="64" t="s">
        <v>457</v>
      </c>
    </row>
    <row r="358" spans="1:8" s="65" customFormat="1" x14ac:dyDescent="0.25">
      <c r="A358" s="90">
        <v>31351</v>
      </c>
      <c r="B358" s="64" t="s">
        <v>442</v>
      </c>
      <c r="C358" s="129" t="s">
        <v>437</v>
      </c>
      <c r="D358" s="118">
        <v>43983</v>
      </c>
      <c r="E358" s="62">
        <v>22</v>
      </c>
      <c r="F358" s="62">
        <f t="shared" si="57"/>
        <v>74503.75450000001</v>
      </c>
      <c r="G358" s="63">
        <f t="shared" si="58"/>
        <v>3171.4055000000071</v>
      </c>
      <c r="H358" s="64" t="s">
        <v>457</v>
      </c>
    </row>
    <row r="359" spans="1:8" s="65" customFormat="1" x14ac:dyDescent="0.25">
      <c r="A359" s="90">
        <v>31351</v>
      </c>
      <c r="B359" s="64" t="s">
        <v>443</v>
      </c>
      <c r="C359" s="129" t="s">
        <v>437</v>
      </c>
      <c r="D359" s="118">
        <v>43983</v>
      </c>
      <c r="E359" s="62">
        <v>50</v>
      </c>
      <c r="F359" s="62">
        <f t="shared" si="57"/>
        <v>74553.75450000001</v>
      </c>
      <c r="G359" s="63">
        <f t="shared" si="58"/>
        <v>3121.4055000000071</v>
      </c>
      <c r="H359" s="64" t="s">
        <v>457</v>
      </c>
    </row>
    <row r="360" spans="1:8" s="65" customFormat="1" x14ac:dyDescent="0.25">
      <c r="A360" s="90">
        <v>31351</v>
      </c>
      <c r="B360" s="64" t="s">
        <v>444</v>
      </c>
      <c r="C360" s="129" t="s">
        <v>437</v>
      </c>
      <c r="D360" s="118">
        <v>43983</v>
      </c>
      <c r="E360" s="62">
        <v>60</v>
      </c>
      <c r="F360" s="62">
        <f t="shared" si="57"/>
        <v>74613.75450000001</v>
      </c>
      <c r="G360" s="63">
        <f t="shared" si="58"/>
        <v>3061.4055000000071</v>
      </c>
      <c r="H360" s="64" t="s">
        <v>457</v>
      </c>
    </row>
    <row r="361" spans="1:8" s="65" customFormat="1" x14ac:dyDescent="0.25">
      <c r="A361" s="90">
        <v>31351</v>
      </c>
      <c r="B361" s="60" t="s">
        <v>445</v>
      </c>
      <c r="C361" s="90" t="s">
        <v>437</v>
      </c>
      <c r="D361" s="57">
        <v>43983</v>
      </c>
      <c r="E361" s="58">
        <v>85</v>
      </c>
      <c r="F361" s="58">
        <f t="shared" si="57"/>
        <v>74698.75450000001</v>
      </c>
      <c r="G361" s="59">
        <f>G360-E361</f>
        <v>2976.4055000000071</v>
      </c>
      <c r="H361" s="64" t="s">
        <v>490</v>
      </c>
    </row>
    <row r="362" spans="1:8" s="65" customFormat="1" x14ac:dyDescent="0.25">
      <c r="A362" s="90">
        <v>31351</v>
      </c>
      <c r="B362" s="60" t="s">
        <v>446</v>
      </c>
      <c r="C362" s="90" t="s">
        <v>437</v>
      </c>
      <c r="D362" s="57">
        <v>43983</v>
      </c>
      <c r="E362" s="58">
        <v>72</v>
      </c>
      <c r="F362" s="58">
        <f t="shared" si="57"/>
        <v>74770.75450000001</v>
      </c>
      <c r="G362" s="59">
        <f t="shared" si="58"/>
        <v>2904.4055000000071</v>
      </c>
      <c r="H362" s="64" t="s">
        <v>496</v>
      </c>
    </row>
    <row r="363" spans="1:8" s="65" customFormat="1" x14ac:dyDescent="0.25">
      <c r="A363" s="90">
        <v>31351</v>
      </c>
      <c r="B363" s="64" t="s">
        <v>447</v>
      </c>
      <c r="C363" s="129" t="s">
        <v>437</v>
      </c>
      <c r="D363" s="118">
        <v>43983</v>
      </c>
      <c r="E363" s="62">
        <v>4.55</v>
      </c>
      <c r="F363" s="62">
        <f t="shared" si="57"/>
        <v>74775.304500000013</v>
      </c>
      <c r="G363" s="63">
        <f t="shared" si="58"/>
        <v>2899.8555000000069</v>
      </c>
      <c r="H363" s="64" t="s">
        <v>457</v>
      </c>
    </row>
    <row r="364" spans="1:8" s="65" customFormat="1" x14ac:dyDescent="0.25">
      <c r="A364" s="56">
        <v>35111</v>
      </c>
      <c r="B364" s="64" t="s">
        <v>448</v>
      </c>
      <c r="C364" s="129">
        <v>561952</v>
      </c>
      <c r="D364" s="118">
        <v>43983</v>
      </c>
      <c r="E364" s="62">
        <v>129.80000000000001</v>
      </c>
      <c r="F364" s="62">
        <f t="shared" si="57"/>
        <v>74905.104500000016</v>
      </c>
      <c r="G364" s="63">
        <f t="shared" si="58"/>
        <v>2770.0555000000068</v>
      </c>
      <c r="H364" s="64" t="s">
        <v>457</v>
      </c>
    </row>
    <row r="365" spans="1:8" s="65" customFormat="1" x14ac:dyDescent="0.25">
      <c r="A365" s="56">
        <v>35111</v>
      </c>
      <c r="B365" s="64" t="s">
        <v>512</v>
      </c>
      <c r="C365" s="129" t="s">
        <v>449</v>
      </c>
      <c r="D365" s="118">
        <v>44013</v>
      </c>
      <c r="E365" s="62">
        <v>750</v>
      </c>
      <c r="F365" s="62">
        <f t="shared" si="57"/>
        <v>75655.104500000016</v>
      </c>
      <c r="G365" s="63">
        <f t="shared" si="58"/>
        <v>2020.0555000000068</v>
      </c>
      <c r="H365" s="64" t="s">
        <v>477</v>
      </c>
    </row>
    <row r="366" spans="1:8" s="65" customFormat="1" ht="30" x14ac:dyDescent="0.25">
      <c r="A366" s="56">
        <v>82211</v>
      </c>
      <c r="B366" s="64" t="s">
        <v>458</v>
      </c>
      <c r="C366" s="129">
        <v>629587</v>
      </c>
      <c r="D366" s="118">
        <v>44013</v>
      </c>
      <c r="E366" s="62">
        <v>-1000</v>
      </c>
      <c r="F366" s="62">
        <f>F365-E366</f>
        <v>76655.104500000016</v>
      </c>
      <c r="G366" s="63">
        <f>G365-E366</f>
        <v>3020.0555000000068</v>
      </c>
      <c r="H366" s="77" t="s">
        <v>483</v>
      </c>
    </row>
    <row r="367" spans="1:8" s="65" customFormat="1" x14ac:dyDescent="0.25">
      <c r="A367" s="56">
        <v>35111</v>
      </c>
      <c r="B367" s="64" t="s">
        <v>472</v>
      </c>
      <c r="C367" s="129" t="s">
        <v>456</v>
      </c>
      <c r="D367" s="118">
        <v>44075</v>
      </c>
      <c r="E367" s="62">
        <v>1300</v>
      </c>
      <c r="F367" s="62">
        <f t="shared" ref="F367:F372" si="59">F366+E367</f>
        <v>77955.104500000016</v>
      </c>
      <c r="G367" s="59">
        <f t="shared" si="58"/>
        <v>1720.0555000000068</v>
      </c>
      <c r="H367" s="60" t="s">
        <v>481</v>
      </c>
    </row>
    <row r="368" spans="1:8" s="61" customFormat="1" x14ac:dyDescent="0.25">
      <c r="A368" s="56">
        <v>31351</v>
      </c>
      <c r="B368" s="60" t="s">
        <v>473</v>
      </c>
      <c r="C368" s="90" t="s">
        <v>475</v>
      </c>
      <c r="D368" s="57">
        <v>44136</v>
      </c>
      <c r="E368" s="58">
        <v>266.95999999999998</v>
      </c>
      <c r="F368" s="58">
        <f t="shared" si="59"/>
        <v>78222.064500000022</v>
      </c>
      <c r="G368" s="59">
        <f>G367-E368</f>
        <v>1453.0955000000067</v>
      </c>
      <c r="H368" s="64" t="s">
        <v>477</v>
      </c>
    </row>
    <row r="369" spans="1:8" s="61" customFormat="1" x14ac:dyDescent="0.25">
      <c r="A369" s="56">
        <v>36132</v>
      </c>
      <c r="B369" s="64" t="s">
        <v>467</v>
      </c>
      <c r="C369" s="129" t="s">
        <v>470</v>
      </c>
      <c r="D369" s="118">
        <v>44105</v>
      </c>
      <c r="E369" s="62">
        <v>1983.8</v>
      </c>
      <c r="F369" s="62">
        <f t="shared" si="59"/>
        <v>80205.864500000025</v>
      </c>
      <c r="G369" s="63">
        <f>G368-E369</f>
        <v>-530.70449999999323</v>
      </c>
      <c r="H369" s="64" t="s">
        <v>477</v>
      </c>
    </row>
    <row r="370" spans="1:8" s="61" customFormat="1" x14ac:dyDescent="0.25">
      <c r="A370" s="56">
        <v>36511</v>
      </c>
      <c r="B370" s="64" t="s">
        <v>468</v>
      </c>
      <c r="C370" s="129" t="s">
        <v>470</v>
      </c>
      <c r="D370" s="118">
        <v>44105</v>
      </c>
      <c r="E370" s="62">
        <v>9.9499999999999993</v>
      </c>
      <c r="F370" s="62">
        <f t="shared" si="59"/>
        <v>80215.814500000022</v>
      </c>
      <c r="G370" s="63">
        <f>G369-E370</f>
        <v>-540.65449999999328</v>
      </c>
      <c r="H370" s="64" t="s">
        <v>477</v>
      </c>
    </row>
    <row r="371" spans="1:8" s="61" customFormat="1" x14ac:dyDescent="0.25">
      <c r="A371" s="56">
        <v>35111</v>
      </c>
      <c r="B371" s="64" t="s">
        <v>469</v>
      </c>
      <c r="C371" s="129" t="s">
        <v>478</v>
      </c>
      <c r="D371" s="118">
        <v>44105</v>
      </c>
      <c r="E371" s="62">
        <v>112</v>
      </c>
      <c r="F371" s="62">
        <f t="shared" si="59"/>
        <v>80327.814500000022</v>
      </c>
      <c r="G371" s="63">
        <f>G370-E371</f>
        <v>-652.65449999999328</v>
      </c>
      <c r="H371" s="64" t="s">
        <v>477</v>
      </c>
    </row>
    <row r="372" spans="1:8" s="61" customFormat="1" x14ac:dyDescent="0.25">
      <c r="A372" s="56">
        <v>35111</v>
      </c>
      <c r="B372" s="64" t="s">
        <v>479</v>
      </c>
      <c r="C372" s="129" t="s">
        <v>534</v>
      </c>
      <c r="D372" s="118">
        <v>44136</v>
      </c>
      <c r="E372" s="62">
        <v>1220</v>
      </c>
      <c r="F372" s="62">
        <f t="shared" si="59"/>
        <v>81547.814500000022</v>
      </c>
      <c r="G372" s="63">
        <f>G371-E372</f>
        <v>-1872.6544999999933</v>
      </c>
      <c r="H372" s="145" t="s">
        <v>499</v>
      </c>
    </row>
    <row r="373" spans="1:8" s="61" customFormat="1" ht="30" x14ac:dyDescent="0.25">
      <c r="A373" s="23">
        <v>87169</v>
      </c>
      <c r="B373" s="24" t="s">
        <v>497</v>
      </c>
      <c r="C373" s="23" t="s">
        <v>41</v>
      </c>
      <c r="D373" s="25">
        <v>44136</v>
      </c>
      <c r="E373" s="26">
        <v>9858</v>
      </c>
      <c r="F373" s="86">
        <f>F372</f>
        <v>81547.814500000022</v>
      </c>
      <c r="G373" s="89">
        <f>G372+E373</f>
        <v>7985.3455000000067</v>
      </c>
      <c r="H373" s="157" t="s">
        <v>480</v>
      </c>
    </row>
    <row r="374" spans="1:8" s="61" customFormat="1" ht="30" x14ac:dyDescent="0.25">
      <c r="A374" s="56">
        <v>31351</v>
      </c>
      <c r="B374" s="60" t="s">
        <v>474</v>
      </c>
      <c r="C374" s="90" t="s">
        <v>476</v>
      </c>
      <c r="D374" s="57">
        <v>44166</v>
      </c>
      <c r="E374" s="58">
        <v>320</v>
      </c>
      <c r="F374" s="58">
        <f t="shared" ref="F374" si="60">F373+E374</f>
        <v>81867.814500000022</v>
      </c>
      <c r="G374" s="59">
        <f t="shared" ref="G374:G380" si="61">G373-E374</f>
        <v>7665.3455000000067</v>
      </c>
      <c r="H374" s="77" t="s">
        <v>482</v>
      </c>
    </row>
    <row r="375" spans="1:8" s="61" customFormat="1" x14ac:dyDescent="0.25">
      <c r="A375" s="56">
        <v>82211</v>
      </c>
      <c r="B375" s="60" t="s">
        <v>500</v>
      </c>
      <c r="C375" s="90" t="s">
        <v>486</v>
      </c>
      <c r="D375" s="57">
        <v>44256</v>
      </c>
      <c r="E375" s="58">
        <v>1000</v>
      </c>
      <c r="F375" s="58">
        <f t="shared" ref="F375:F380" si="62">F374+E375</f>
        <v>82867.814500000022</v>
      </c>
      <c r="G375" s="59">
        <f t="shared" si="61"/>
        <v>6665.3455000000067</v>
      </c>
      <c r="H375" s="120" t="s">
        <v>495</v>
      </c>
    </row>
    <row r="376" spans="1:8" s="154" customFormat="1" ht="30" x14ac:dyDescent="0.25">
      <c r="A376" s="150">
        <v>31351</v>
      </c>
      <c r="B376" s="120" t="s">
        <v>501</v>
      </c>
      <c r="C376" s="151" t="s">
        <v>486</v>
      </c>
      <c r="D376" s="152">
        <v>44256</v>
      </c>
      <c r="E376" s="153">
        <v>-1175</v>
      </c>
      <c r="F376" s="153">
        <f t="shared" si="62"/>
        <v>81692.814500000022</v>
      </c>
      <c r="G376" s="156">
        <f t="shared" si="61"/>
        <v>7840.3455000000067</v>
      </c>
      <c r="H376" s="120" t="s">
        <v>495</v>
      </c>
    </row>
    <row r="377" spans="1:8" s="154" customFormat="1" ht="30" x14ac:dyDescent="0.25">
      <c r="A377" s="150">
        <v>35111</v>
      </c>
      <c r="B377" s="77" t="s">
        <v>491</v>
      </c>
      <c r="C377" s="129" t="s">
        <v>535</v>
      </c>
      <c r="D377" s="152">
        <v>44197</v>
      </c>
      <c r="E377" s="153">
        <v>1233.33</v>
      </c>
      <c r="F377" s="153">
        <f t="shared" si="62"/>
        <v>82926.144500000024</v>
      </c>
      <c r="G377" s="156">
        <f t="shared" si="61"/>
        <v>6607.0155000000068</v>
      </c>
      <c r="H377" s="60" t="s">
        <v>496</v>
      </c>
    </row>
    <row r="378" spans="1:8" s="154" customFormat="1" x14ac:dyDescent="0.25">
      <c r="A378" s="56">
        <v>35111</v>
      </c>
      <c r="B378" s="60" t="s">
        <v>488</v>
      </c>
      <c r="C378" s="90" t="s">
        <v>487</v>
      </c>
      <c r="D378" s="152">
        <v>44197</v>
      </c>
      <c r="E378" s="153">
        <v>162</v>
      </c>
      <c r="F378" s="153">
        <f t="shared" si="62"/>
        <v>83088.144500000024</v>
      </c>
      <c r="G378" s="156">
        <f t="shared" si="61"/>
        <v>6445.0155000000068</v>
      </c>
      <c r="H378" s="120" t="s">
        <v>495</v>
      </c>
    </row>
    <row r="379" spans="1:8" s="61" customFormat="1" x14ac:dyDescent="0.25">
      <c r="A379" s="56" t="s">
        <v>511</v>
      </c>
      <c r="B379" s="60" t="s">
        <v>485</v>
      </c>
      <c r="C379" s="90" t="s">
        <v>489</v>
      </c>
      <c r="D379" s="57">
        <v>44256</v>
      </c>
      <c r="E379" s="58">
        <v>385.66</v>
      </c>
      <c r="F379" s="153">
        <f t="shared" si="62"/>
        <v>83473.804500000027</v>
      </c>
      <c r="G379" s="156">
        <f t="shared" si="61"/>
        <v>6059.3555000000069</v>
      </c>
      <c r="H379" s="120" t="s">
        <v>546</v>
      </c>
    </row>
    <row r="380" spans="1:8" s="61" customFormat="1" x14ac:dyDescent="0.25">
      <c r="A380" s="72" t="s">
        <v>493</v>
      </c>
      <c r="B380" s="55" t="s">
        <v>492</v>
      </c>
      <c r="C380" s="135" t="s">
        <v>168</v>
      </c>
      <c r="D380" s="67">
        <v>44256</v>
      </c>
      <c r="E380" s="68">
        <v>500</v>
      </c>
      <c r="F380" s="153">
        <f t="shared" si="62"/>
        <v>83973.804500000027</v>
      </c>
      <c r="G380" s="156">
        <f t="shared" si="61"/>
        <v>5559.3555000000069</v>
      </c>
      <c r="H380" s="60" t="s">
        <v>496</v>
      </c>
    </row>
    <row r="381" spans="1:8" s="61" customFormat="1" x14ac:dyDescent="0.25">
      <c r="A381" s="113" t="s">
        <v>524</v>
      </c>
      <c r="B381" s="24" t="s">
        <v>498</v>
      </c>
      <c r="C381" s="23" t="s">
        <v>41</v>
      </c>
      <c r="D381" s="25" t="s">
        <v>540</v>
      </c>
      <c r="E381" s="86">
        <v>7042</v>
      </c>
      <c r="F381" s="86">
        <f>F380</f>
        <v>83973.804500000027</v>
      </c>
      <c r="G381" s="89">
        <f>G380+E381</f>
        <v>12601.355500000007</v>
      </c>
      <c r="H381" s="157" t="s">
        <v>527</v>
      </c>
    </row>
    <row r="382" spans="1:8" s="65" customFormat="1" ht="30" x14ac:dyDescent="0.25">
      <c r="A382" s="56" t="s">
        <v>510</v>
      </c>
      <c r="B382" s="77" t="s">
        <v>513</v>
      </c>
      <c r="C382" s="129" t="s">
        <v>509</v>
      </c>
      <c r="D382" s="118">
        <v>44256</v>
      </c>
      <c r="E382" s="62">
        <v>1485</v>
      </c>
      <c r="F382" s="62">
        <f t="shared" ref="F382:F391" si="63">F381+E382</f>
        <v>85458.804500000027</v>
      </c>
      <c r="G382" s="63">
        <f t="shared" ref="G382:G391" si="64">G381-E382</f>
        <v>11116.355500000007</v>
      </c>
      <c r="H382" s="77" t="s">
        <v>541</v>
      </c>
    </row>
    <row r="383" spans="1:8" s="65" customFormat="1" x14ac:dyDescent="0.25">
      <c r="A383" s="56" t="s">
        <v>511</v>
      </c>
      <c r="B383" s="64" t="s">
        <v>537</v>
      </c>
      <c r="C383" s="90" t="s">
        <v>536</v>
      </c>
      <c r="D383" s="118">
        <v>44287</v>
      </c>
      <c r="E383" s="62">
        <v>1966.67</v>
      </c>
      <c r="F383" s="62">
        <f t="shared" si="63"/>
        <v>87425.474500000026</v>
      </c>
      <c r="G383" s="63">
        <f t="shared" si="64"/>
        <v>9149.6855000000069</v>
      </c>
      <c r="H383" s="77" t="s">
        <v>527</v>
      </c>
    </row>
    <row r="384" spans="1:8" s="65" customFormat="1" ht="30" x14ac:dyDescent="0.25">
      <c r="A384" s="56" t="s">
        <v>511</v>
      </c>
      <c r="B384" s="77" t="s">
        <v>514</v>
      </c>
      <c r="C384" s="129" t="s">
        <v>494</v>
      </c>
      <c r="D384" s="118">
        <v>44378</v>
      </c>
      <c r="E384" s="62">
        <v>2100</v>
      </c>
      <c r="F384" s="62">
        <f t="shared" si="63"/>
        <v>89525.474500000026</v>
      </c>
      <c r="G384" s="63">
        <f t="shared" si="64"/>
        <v>7049.6855000000069</v>
      </c>
      <c r="H384" s="77" t="s">
        <v>527</v>
      </c>
    </row>
    <row r="385" spans="1:8" s="65" customFormat="1" x14ac:dyDescent="0.25">
      <c r="A385" s="56" t="s">
        <v>511</v>
      </c>
      <c r="B385" s="64" t="s">
        <v>538</v>
      </c>
      <c r="C385" s="129" t="s">
        <v>531</v>
      </c>
      <c r="D385" s="118">
        <v>44409</v>
      </c>
      <c r="E385" s="62">
        <v>1666.66</v>
      </c>
      <c r="F385" s="62">
        <f t="shared" si="63"/>
        <v>91192.134500000029</v>
      </c>
      <c r="G385" s="63">
        <f t="shared" si="64"/>
        <v>5383.025500000007</v>
      </c>
      <c r="H385" s="77" t="s">
        <v>527</v>
      </c>
    </row>
    <row r="386" spans="1:8" s="65" customFormat="1" x14ac:dyDescent="0.25">
      <c r="A386" s="56" t="s">
        <v>511</v>
      </c>
      <c r="B386" s="64" t="s">
        <v>539</v>
      </c>
      <c r="C386" s="129" t="s">
        <v>532</v>
      </c>
      <c r="D386" s="118">
        <v>44501</v>
      </c>
      <c r="E386" s="62">
        <v>1666.67</v>
      </c>
      <c r="F386" s="62">
        <f t="shared" si="63"/>
        <v>92858.804500000027</v>
      </c>
      <c r="G386" s="63">
        <f t="shared" si="64"/>
        <v>3716.3555000000069</v>
      </c>
      <c r="H386" s="77" t="s">
        <v>527</v>
      </c>
    </row>
    <row r="387" spans="1:8" s="65" customFormat="1" x14ac:dyDescent="0.25">
      <c r="A387" s="56" t="s">
        <v>511</v>
      </c>
      <c r="B387" s="60" t="s">
        <v>515</v>
      </c>
      <c r="C387" s="129" t="s">
        <v>502</v>
      </c>
      <c r="D387" s="118">
        <v>44531</v>
      </c>
      <c r="E387" s="62">
        <v>1402.5</v>
      </c>
      <c r="F387" s="62">
        <f t="shared" si="63"/>
        <v>94261.304500000027</v>
      </c>
      <c r="G387" s="63">
        <f t="shared" si="64"/>
        <v>2313.8555000000069</v>
      </c>
      <c r="H387" s="77" t="s">
        <v>527</v>
      </c>
    </row>
    <row r="388" spans="1:8" s="65" customFormat="1" x14ac:dyDescent="0.25">
      <c r="A388" s="56" t="s">
        <v>511</v>
      </c>
      <c r="B388" s="64" t="s">
        <v>529</v>
      </c>
      <c r="C388" s="129" t="s">
        <v>533</v>
      </c>
      <c r="D388" s="118">
        <v>44562</v>
      </c>
      <c r="E388" s="62">
        <v>1666.68</v>
      </c>
      <c r="F388" s="62">
        <f t="shared" si="63"/>
        <v>95927.98450000002</v>
      </c>
      <c r="G388" s="63">
        <f t="shared" si="64"/>
        <v>647.17550000000688</v>
      </c>
      <c r="H388" s="77" t="s">
        <v>527</v>
      </c>
    </row>
    <row r="389" spans="1:8" s="65" customFormat="1" x14ac:dyDescent="0.25">
      <c r="A389" s="56" t="s">
        <v>511</v>
      </c>
      <c r="B389" s="60" t="s">
        <v>504</v>
      </c>
      <c r="C389" s="129" t="s">
        <v>505</v>
      </c>
      <c r="D389" s="118">
        <v>44562</v>
      </c>
      <c r="E389" s="62">
        <v>162</v>
      </c>
      <c r="F389" s="62">
        <f t="shared" si="63"/>
        <v>96089.98450000002</v>
      </c>
      <c r="G389" s="63">
        <f t="shared" si="64"/>
        <v>485.17550000000688</v>
      </c>
      <c r="H389" s="60" t="s">
        <v>546</v>
      </c>
    </row>
    <row r="390" spans="1:8" s="61" customFormat="1" x14ac:dyDescent="0.25">
      <c r="A390" s="72" t="s">
        <v>493</v>
      </c>
      <c r="B390" s="55" t="s">
        <v>506</v>
      </c>
      <c r="C390" s="135" t="s">
        <v>168</v>
      </c>
      <c r="D390" s="67">
        <v>44562</v>
      </c>
      <c r="E390" s="68">
        <v>500</v>
      </c>
      <c r="F390" s="153">
        <f t="shared" si="63"/>
        <v>96589.98450000002</v>
      </c>
      <c r="G390" s="156">
        <f t="shared" si="64"/>
        <v>-14.824499999993122</v>
      </c>
      <c r="H390" s="77" t="s">
        <v>527</v>
      </c>
    </row>
    <row r="391" spans="1:8" s="65" customFormat="1" x14ac:dyDescent="0.25">
      <c r="A391" s="56" t="s">
        <v>511</v>
      </c>
      <c r="B391" s="64" t="s">
        <v>503</v>
      </c>
      <c r="C391" s="129" t="s">
        <v>508</v>
      </c>
      <c r="D391" s="118">
        <v>44593</v>
      </c>
      <c r="E391" s="62">
        <v>500</v>
      </c>
      <c r="F391" s="62">
        <f t="shared" si="63"/>
        <v>97089.98450000002</v>
      </c>
      <c r="G391" s="63">
        <f t="shared" si="64"/>
        <v>-514.82449999999312</v>
      </c>
      <c r="H391" s="60" t="s">
        <v>546</v>
      </c>
    </row>
    <row r="392" spans="1:8" s="61" customFormat="1" x14ac:dyDescent="0.25">
      <c r="A392" s="23" t="s">
        <v>526</v>
      </c>
      <c r="B392" s="24" t="s">
        <v>525</v>
      </c>
      <c r="C392" s="23" t="s">
        <v>41</v>
      </c>
      <c r="D392" s="25">
        <v>44593</v>
      </c>
      <c r="E392" s="26">
        <v>9864</v>
      </c>
      <c r="F392" s="86">
        <f>F391</f>
        <v>97089.98450000002</v>
      </c>
      <c r="G392" s="89">
        <f>G391+E392</f>
        <v>9349.1755000000067</v>
      </c>
      <c r="H392" s="157" t="s">
        <v>527</v>
      </c>
    </row>
    <row r="393" spans="1:8" s="65" customFormat="1" x14ac:dyDescent="0.25">
      <c r="A393" s="56" t="s">
        <v>511</v>
      </c>
      <c r="B393" s="64" t="s">
        <v>528</v>
      </c>
      <c r="C393" s="129" t="s">
        <v>530</v>
      </c>
      <c r="D393" s="118">
        <v>44621</v>
      </c>
      <c r="E393" s="58">
        <v>1666.67</v>
      </c>
      <c r="F393" s="62">
        <f>F392+E393</f>
        <v>98756.654500000019</v>
      </c>
      <c r="G393" s="161">
        <f t="shared" ref="G393:G398" si="65">G392-E393</f>
        <v>7682.5055000000066</v>
      </c>
      <c r="H393" s="60" t="s">
        <v>586</v>
      </c>
    </row>
    <row r="394" spans="1:8" s="65" customFormat="1" x14ac:dyDescent="0.25">
      <c r="A394" s="56" t="s">
        <v>511</v>
      </c>
      <c r="B394" s="64" t="s">
        <v>542</v>
      </c>
      <c r="C394" s="129" t="s">
        <v>543</v>
      </c>
      <c r="D394" s="118">
        <v>44652</v>
      </c>
      <c r="E394" s="58">
        <v>1485</v>
      </c>
      <c r="F394" s="62">
        <f>F393+E394</f>
        <v>100241.65450000002</v>
      </c>
      <c r="G394" s="63">
        <f t="shared" si="65"/>
        <v>6197.5055000000066</v>
      </c>
      <c r="H394" s="64" t="s">
        <v>570</v>
      </c>
    </row>
    <row r="395" spans="1:8" s="65" customFormat="1" x14ac:dyDescent="0.25">
      <c r="A395" s="56" t="s">
        <v>547</v>
      </c>
      <c r="B395" s="64" t="s">
        <v>553</v>
      </c>
      <c r="C395" s="129" t="s">
        <v>561</v>
      </c>
      <c r="D395" s="118">
        <v>44682</v>
      </c>
      <c r="E395" s="58">
        <v>678</v>
      </c>
      <c r="F395" s="62">
        <f>F394+E395</f>
        <v>100919.65450000002</v>
      </c>
      <c r="G395" s="63">
        <f t="shared" si="65"/>
        <v>5519.5055000000066</v>
      </c>
      <c r="H395" s="64" t="s">
        <v>584</v>
      </c>
    </row>
    <row r="396" spans="1:8" s="61" customFormat="1" x14ac:dyDescent="0.25">
      <c r="A396" s="56" t="s">
        <v>511</v>
      </c>
      <c r="B396" s="60" t="s">
        <v>548</v>
      </c>
      <c r="C396" s="90" t="s">
        <v>566</v>
      </c>
      <c r="D396" s="57">
        <v>44743</v>
      </c>
      <c r="E396" s="58">
        <v>1417.5</v>
      </c>
      <c r="F396" s="58">
        <f>F395+E396</f>
        <v>102337.15450000002</v>
      </c>
      <c r="G396" s="59">
        <f t="shared" si="65"/>
        <v>4102.0055000000066</v>
      </c>
      <c r="H396" s="145" t="s">
        <v>594</v>
      </c>
    </row>
    <row r="397" spans="1:8" s="65" customFormat="1" x14ac:dyDescent="0.25">
      <c r="A397" s="56" t="s">
        <v>511</v>
      </c>
      <c r="B397" s="64" t="s">
        <v>549</v>
      </c>
      <c r="C397" s="129" t="s">
        <v>552</v>
      </c>
      <c r="D397" s="118">
        <v>44652</v>
      </c>
      <c r="E397" s="58">
        <v>1666.67</v>
      </c>
      <c r="F397" s="62">
        <f>F395+E397</f>
        <v>102586.32450000002</v>
      </c>
      <c r="G397" s="63">
        <f t="shared" si="65"/>
        <v>2435.3355000000065</v>
      </c>
      <c r="H397" s="64" t="s">
        <v>570</v>
      </c>
    </row>
    <row r="398" spans="1:8" s="65" customFormat="1" x14ac:dyDescent="0.25">
      <c r="A398" s="56" t="s">
        <v>511</v>
      </c>
      <c r="B398" s="64" t="s">
        <v>550</v>
      </c>
      <c r="C398" s="129" t="s">
        <v>551</v>
      </c>
      <c r="D398" s="118">
        <v>44713</v>
      </c>
      <c r="E398" s="58">
        <v>1666.67</v>
      </c>
      <c r="F398" s="62">
        <f>F397+E398</f>
        <v>104252.99450000002</v>
      </c>
      <c r="G398" s="63">
        <f t="shared" si="65"/>
        <v>768.66550000000643</v>
      </c>
      <c r="H398" s="64" t="s">
        <v>570</v>
      </c>
    </row>
    <row r="399" spans="1:8" s="6" customFormat="1" x14ac:dyDescent="0.25">
      <c r="A399" s="113" t="s">
        <v>526</v>
      </c>
      <c r="B399" s="24" t="s">
        <v>562</v>
      </c>
      <c r="C399" s="134"/>
      <c r="D399" s="25">
        <v>44713</v>
      </c>
      <c r="E399" s="86">
        <v>7046</v>
      </c>
      <c r="F399" s="26">
        <f>F398</f>
        <v>104252.99450000002</v>
      </c>
      <c r="G399" s="27">
        <f>G398+E399</f>
        <v>7814.6655000000064</v>
      </c>
      <c r="H399" s="24" t="s">
        <v>570</v>
      </c>
    </row>
    <row r="400" spans="1:8" s="65" customFormat="1" x14ac:dyDescent="0.25">
      <c r="A400" s="56" t="s">
        <v>547</v>
      </c>
      <c r="B400" s="64" t="s">
        <v>554</v>
      </c>
      <c r="C400" s="129" t="s">
        <v>565</v>
      </c>
      <c r="D400" s="118">
        <v>44743</v>
      </c>
      <c r="E400" s="58">
        <v>678</v>
      </c>
      <c r="F400" s="62">
        <f t="shared" ref="F400:F414" si="66">F399+E400</f>
        <v>104930.99450000002</v>
      </c>
      <c r="G400" s="63">
        <f t="shared" ref="G400:G414" si="67">G399-E400</f>
        <v>7136.6655000000064</v>
      </c>
      <c r="H400" s="64" t="s">
        <v>570</v>
      </c>
    </row>
    <row r="401" spans="1:8" s="65" customFormat="1" x14ac:dyDescent="0.25">
      <c r="A401" s="56" t="s">
        <v>573</v>
      </c>
      <c r="B401" s="64" t="s">
        <v>569</v>
      </c>
      <c r="C401" s="129" t="s">
        <v>555</v>
      </c>
      <c r="D401" s="118">
        <v>44713</v>
      </c>
      <c r="E401" s="58">
        <v>13.2</v>
      </c>
      <c r="F401" s="62">
        <f t="shared" si="66"/>
        <v>104944.19450000001</v>
      </c>
      <c r="G401" s="63">
        <f t="shared" si="67"/>
        <v>7123.4655000000066</v>
      </c>
      <c r="H401" s="64" t="s">
        <v>570</v>
      </c>
    </row>
    <row r="402" spans="1:8" s="65" customFormat="1" x14ac:dyDescent="0.25">
      <c r="A402" s="56" t="s">
        <v>571</v>
      </c>
      <c r="B402" s="64" t="s">
        <v>568</v>
      </c>
      <c r="C402" s="129" t="s">
        <v>555</v>
      </c>
      <c r="D402" s="118">
        <v>44713</v>
      </c>
      <c r="E402" s="58">
        <v>0.9</v>
      </c>
      <c r="F402" s="62">
        <f t="shared" si="66"/>
        <v>104945.09450000001</v>
      </c>
      <c r="G402" s="63">
        <f t="shared" ref="G402" si="68">G401-E402</f>
        <v>7122.565500000007</v>
      </c>
      <c r="H402" s="64" t="s">
        <v>570</v>
      </c>
    </row>
    <row r="403" spans="1:8" s="65" customFormat="1" x14ac:dyDescent="0.25">
      <c r="A403" s="56" t="s">
        <v>573</v>
      </c>
      <c r="B403" s="64" t="s">
        <v>574</v>
      </c>
      <c r="C403" s="129" t="s">
        <v>555</v>
      </c>
      <c r="D403" s="118">
        <v>44713</v>
      </c>
      <c r="E403" s="58">
        <v>35.76</v>
      </c>
      <c r="F403" s="62">
        <f t="shared" si="66"/>
        <v>104980.8545</v>
      </c>
      <c r="G403" s="63">
        <f>G402-E403</f>
        <v>7086.8055000000068</v>
      </c>
      <c r="H403" s="64" t="s">
        <v>570</v>
      </c>
    </row>
    <row r="404" spans="1:8" s="65" customFormat="1" x14ac:dyDescent="0.25">
      <c r="A404" s="56" t="s">
        <v>573</v>
      </c>
      <c r="B404" s="64" t="s">
        <v>556</v>
      </c>
      <c r="C404" s="129" t="s">
        <v>555</v>
      </c>
      <c r="D404" s="118">
        <v>44713</v>
      </c>
      <c r="E404" s="58">
        <v>20.82</v>
      </c>
      <c r="F404" s="62">
        <f t="shared" si="66"/>
        <v>105001.67450000001</v>
      </c>
      <c r="G404" s="63">
        <f>G403-E404</f>
        <v>7065.9855000000071</v>
      </c>
      <c r="H404" s="64" t="s">
        <v>570</v>
      </c>
    </row>
    <row r="405" spans="1:8" s="65" customFormat="1" x14ac:dyDescent="0.25">
      <c r="A405" s="56" t="s">
        <v>573</v>
      </c>
      <c r="B405" s="64" t="s">
        <v>557</v>
      </c>
      <c r="C405" s="129" t="s">
        <v>555</v>
      </c>
      <c r="D405" s="118">
        <v>44713</v>
      </c>
      <c r="E405" s="58">
        <v>10.82</v>
      </c>
      <c r="F405" s="62">
        <f t="shared" si="66"/>
        <v>105012.49450000002</v>
      </c>
      <c r="G405" s="63">
        <f t="shared" si="67"/>
        <v>7055.1655000000073</v>
      </c>
      <c r="H405" s="64" t="s">
        <v>570</v>
      </c>
    </row>
    <row r="406" spans="1:8" s="65" customFormat="1" x14ac:dyDescent="0.25">
      <c r="A406" s="56" t="s">
        <v>573</v>
      </c>
      <c r="B406" s="64" t="s">
        <v>577</v>
      </c>
      <c r="C406" s="129" t="s">
        <v>555</v>
      </c>
      <c r="D406" s="118" t="s">
        <v>578</v>
      </c>
      <c r="E406" s="58">
        <v>12.49</v>
      </c>
      <c r="F406" s="62">
        <f t="shared" si="66"/>
        <v>105024.98450000002</v>
      </c>
      <c r="G406" s="63">
        <f t="shared" si="67"/>
        <v>7042.6755000000076</v>
      </c>
      <c r="H406" s="64" t="s">
        <v>570</v>
      </c>
    </row>
    <row r="407" spans="1:8" s="65" customFormat="1" x14ac:dyDescent="0.25">
      <c r="A407" s="56" t="s">
        <v>576</v>
      </c>
      <c r="B407" s="64" t="s">
        <v>563</v>
      </c>
      <c r="C407" s="129" t="s">
        <v>555</v>
      </c>
      <c r="D407" s="118">
        <v>44713</v>
      </c>
      <c r="E407" s="58">
        <v>18.32</v>
      </c>
      <c r="F407" s="62">
        <f t="shared" si="66"/>
        <v>105043.30450000003</v>
      </c>
      <c r="G407" s="63">
        <f t="shared" si="67"/>
        <v>7024.3555000000079</v>
      </c>
      <c r="H407" s="64" t="s">
        <v>570</v>
      </c>
    </row>
    <row r="408" spans="1:8" s="65" customFormat="1" x14ac:dyDescent="0.25">
      <c r="A408" s="56" t="s">
        <v>579</v>
      </c>
      <c r="B408" s="64" t="s">
        <v>559</v>
      </c>
      <c r="C408" s="129" t="s">
        <v>558</v>
      </c>
      <c r="D408" s="118">
        <v>44713</v>
      </c>
      <c r="E408" s="58">
        <f>95.8+4.47</f>
        <v>100.27</v>
      </c>
      <c r="F408" s="62">
        <f t="shared" si="66"/>
        <v>105143.57450000003</v>
      </c>
      <c r="G408" s="63">
        <f t="shared" si="67"/>
        <v>6924.0855000000074</v>
      </c>
      <c r="H408" s="64" t="s">
        <v>570</v>
      </c>
    </row>
    <row r="409" spans="1:8" s="65" customFormat="1" x14ac:dyDescent="0.25">
      <c r="A409" s="56" t="s">
        <v>573</v>
      </c>
      <c r="B409" s="64" t="s">
        <v>583</v>
      </c>
      <c r="C409" s="129" t="s">
        <v>582</v>
      </c>
      <c r="D409" s="118">
        <v>44743</v>
      </c>
      <c r="E409" s="58">
        <v>582</v>
      </c>
      <c r="F409" s="62">
        <f t="shared" si="66"/>
        <v>105725.57450000003</v>
      </c>
      <c r="G409" s="63">
        <f t="shared" si="67"/>
        <v>6342.0855000000074</v>
      </c>
      <c r="H409" s="64" t="s">
        <v>584</v>
      </c>
    </row>
    <row r="410" spans="1:8" s="65" customFormat="1" ht="25.5" x14ac:dyDescent="0.25">
      <c r="A410" s="159" t="s">
        <v>575</v>
      </c>
      <c r="B410" s="64" t="s">
        <v>560</v>
      </c>
      <c r="C410" s="129" t="s">
        <v>322</v>
      </c>
      <c r="D410" s="118">
        <v>44743</v>
      </c>
      <c r="E410" s="58">
        <f>129.17+5.65</f>
        <v>134.82</v>
      </c>
      <c r="F410" s="62">
        <f t="shared" si="66"/>
        <v>105860.39450000004</v>
      </c>
      <c r="G410" s="63">
        <f t="shared" si="67"/>
        <v>6207.2655000000077</v>
      </c>
      <c r="H410" s="64" t="s">
        <v>570</v>
      </c>
    </row>
    <row r="411" spans="1:8" s="65" customFormat="1" x14ac:dyDescent="0.25">
      <c r="A411" s="56" t="s">
        <v>511</v>
      </c>
      <c r="B411" s="64" t="s">
        <v>564</v>
      </c>
      <c r="C411" s="90" t="s">
        <v>572</v>
      </c>
      <c r="D411" s="118">
        <v>44743</v>
      </c>
      <c r="E411" s="58">
        <v>1290</v>
      </c>
      <c r="F411" s="62">
        <f t="shared" si="66"/>
        <v>107150.39450000004</v>
      </c>
      <c r="G411" s="63">
        <f t="shared" si="67"/>
        <v>4917.2655000000077</v>
      </c>
      <c r="H411" s="64" t="s">
        <v>570</v>
      </c>
    </row>
    <row r="412" spans="1:8" s="65" customFormat="1" ht="25.5" x14ac:dyDescent="0.25">
      <c r="A412" s="159" t="s">
        <v>581</v>
      </c>
      <c r="B412" s="64" t="s">
        <v>567</v>
      </c>
      <c r="C412" s="90" t="s">
        <v>580</v>
      </c>
      <c r="D412" s="118">
        <v>44743</v>
      </c>
      <c r="E412" s="58">
        <f>4229+200+1775</f>
        <v>6204</v>
      </c>
      <c r="F412" s="62">
        <f t="shared" si="66"/>
        <v>113354.39450000004</v>
      </c>
      <c r="G412" s="63">
        <f t="shared" si="67"/>
        <v>-1286.7344999999923</v>
      </c>
      <c r="H412" s="64" t="s">
        <v>589</v>
      </c>
    </row>
    <row r="413" spans="1:8" s="65" customFormat="1" x14ac:dyDescent="0.25">
      <c r="A413" s="56" t="s">
        <v>511</v>
      </c>
      <c r="B413" s="64" t="s">
        <v>587</v>
      </c>
      <c r="C413" s="90" t="s">
        <v>588</v>
      </c>
      <c r="D413" s="57">
        <v>44743</v>
      </c>
      <c r="E413" s="58">
        <v>3946.66</v>
      </c>
      <c r="F413" s="62">
        <f t="shared" si="66"/>
        <v>117301.05450000004</v>
      </c>
      <c r="G413" s="63">
        <f t="shared" si="67"/>
        <v>-5233.3944999999921</v>
      </c>
      <c r="H413" s="64" t="s">
        <v>589</v>
      </c>
    </row>
    <row r="414" spans="1:8" s="65" customFormat="1" x14ac:dyDescent="0.25">
      <c r="A414" s="56" t="s">
        <v>576</v>
      </c>
      <c r="B414" s="133" t="s">
        <v>585</v>
      </c>
      <c r="C414" s="129" t="s">
        <v>555</v>
      </c>
      <c r="D414" s="118">
        <v>44805</v>
      </c>
      <c r="E414" s="58">
        <v>261.69</v>
      </c>
      <c r="F414" s="62">
        <f t="shared" si="66"/>
        <v>117562.74450000004</v>
      </c>
      <c r="G414" s="63">
        <f t="shared" si="67"/>
        <v>-5495.0844999999917</v>
      </c>
      <c r="H414" s="64" t="s">
        <v>595</v>
      </c>
    </row>
    <row r="415" spans="1:8" s="65" customFormat="1" x14ac:dyDescent="0.25">
      <c r="A415" s="163" t="s">
        <v>511</v>
      </c>
      <c r="B415" s="60" t="s">
        <v>598</v>
      </c>
      <c r="C415" s="129" t="s">
        <v>600</v>
      </c>
      <c r="D415" s="118">
        <v>44866</v>
      </c>
      <c r="E415" s="62">
        <v>2025</v>
      </c>
      <c r="F415" s="62">
        <f t="shared" ref="F415" si="69">F414+E415</f>
        <v>119587.74450000004</v>
      </c>
      <c r="G415" s="63">
        <f t="shared" ref="G415" si="70">G414-E415</f>
        <v>-7520.0844999999917</v>
      </c>
      <c r="H415" s="64" t="s">
        <v>599</v>
      </c>
    </row>
    <row r="416" spans="1:8" s="65" customFormat="1" x14ac:dyDescent="0.25">
      <c r="A416" s="159" t="s">
        <v>606</v>
      </c>
      <c r="B416" s="64" t="s">
        <v>607</v>
      </c>
      <c r="C416" s="129" t="s">
        <v>322</v>
      </c>
      <c r="D416" s="118">
        <v>44896</v>
      </c>
      <c r="E416" s="62">
        <v>10.83</v>
      </c>
      <c r="F416" s="62">
        <f t="shared" ref="F416" si="71">F415+E416</f>
        <v>119598.57450000005</v>
      </c>
      <c r="G416" s="63">
        <f t="shared" ref="G416" si="72">G415-E416</f>
        <v>-7530.9144999999917</v>
      </c>
      <c r="H416" s="64" t="s">
        <v>599</v>
      </c>
    </row>
    <row r="417" spans="1:8" s="65" customFormat="1" x14ac:dyDescent="0.25">
      <c r="A417" s="23" t="s">
        <v>526</v>
      </c>
      <c r="B417" s="24" t="s">
        <v>601</v>
      </c>
      <c r="C417" s="134" t="s">
        <v>605</v>
      </c>
      <c r="D417" s="25">
        <v>44958</v>
      </c>
      <c r="E417" s="26">
        <v>9876</v>
      </c>
      <c r="F417" s="26">
        <f>SUM(F415)</f>
        <v>119587.74450000004</v>
      </c>
      <c r="G417" s="63">
        <f>SUM(G416+E417)</f>
        <v>2345.0855000000083</v>
      </c>
      <c r="H417" s="24" t="s">
        <v>599</v>
      </c>
    </row>
    <row r="418" spans="1:8" s="65" customFormat="1" x14ac:dyDescent="0.25">
      <c r="A418" s="76" t="s">
        <v>510</v>
      </c>
      <c r="B418" s="64" t="s">
        <v>603</v>
      </c>
      <c r="C418" s="129" t="s">
        <v>604</v>
      </c>
      <c r="D418" s="118">
        <v>44927</v>
      </c>
      <c r="E418" s="62">
        <v>3946.66</v>
      </c>
      <c r="F418" s="62">
        <f>SUM(F417+E418)</f>
        <v>123534.40450000005</v>
      </c>
      <c r="G418" s="63">
        <f>SUM(G417-E418)</f>
        <v>-1601.5744999999915</v>
      </c>
      <c r="H418" s="64" t="s">
        <v>599</v>
      </c>
    </row>
    <row r="419" spans="1:8" s="65" customFormat="1" x14ac:dyDescent="0.25">
      <c r="A419" s="76" t="s">
        <v>510</v>
      </c>
      <c r="B419" s="64" t="s">
        <v>603</v>
      </c>
      <c r="C419" s="129">
        <v>11506072</v>
      </c>
      <c r="D419" s="118">
        <v>45017</v>
      </c>
      <c r="E419" s="62">
        <v>3288.88</v>
      </c>
      <c r="F419" s="62">
        <f>SUM(F418+E419)</f>
        <v>126823.28450000005</v>
      </c>
      <c r="G419" s="63">
        <f>SUM(G418-E419)</f>
        <v>-4890.4544999999916</v>
      </c>
      <c r="H419" s="64" t="s">
        <v>599</v>
      </c>
    </row>
    <row r="420" spans="1:8" s="65" customFormat="1" x14ac:dyDescent="0.25">
      <c r="A420" s="113" t="s">
        <v>524</v>
      </c>
      <c r="B420" s="24" t="s">
        <v>602</v>
      </c>
      <c r="C420" s="134" t="s">
        <v>605</v>
      </c>
      <c r="D420" s="25">
        <v>45078</v>
      </c>
      <c r="E420" s="26">
        <v>7054</v>
      </c>
      <c r="F420" s="62">
        <f>SUM(F419)</f>
        <v>126823.28450000005</v>
      </c>
      <c r="G420" s="63">
        <f>SUM(G419+E420)</f>
        <v>2163.5455000000084</v>
      </c>
      <c r="H420" s="24" t="s">
        <v>599</v>
      </c>
    </row>
    <row r="421" spans="1:8" s="65" customFormat="1" x14ac:dyDescent="0.25">
      <c r="A421" s="133"/>
      <c r="B421" s="133"/>
      <c r="C421" s="129"/>
      <c r="D421" s="118"/>
      <c r="E421" s="62"/>
      <c r="F421" s="62"/>
      <c r="G421" s="63"/>
      <c r="H421" s="64"/>
    </row>
    <row r="422" spans="1:8" s="65" customFormat="1" x14ac:dyDescent="0.25">
      <c r="A422" s="133"/>
      <c r="B422" s="133"/>
      <c r="C422" s="129"/>
      <c r="D422" s="118"/>
      <c r="E422" s="62"/>
      <c r="F422" s="62"/>
      <c r="G422" s="63"/>
      <c r="H422" s="64"/>
    </row>
    <row r="423" spans="1:8" s="65" customFormat="1" x14ac:dyDescent="0.25">
      <c r="A423" s="133"/>
      <c r="B423" s="133"/>
      <c r="C423" s="129"/>
      <c r="D423" s="118"/>
      <c r="E423" s="62"/>
      <c r="F423" s="62"/>
      <c r="G423" s="63"/>
      <c r="H423" s="64"/>
    </row>
    <row r="424" spans="1:8" s="65" customFormat="1" x14ac:dyDescent="0.25">
      <c r="A424" s="133"/>
      <c r="B424" s="133"/>
      <c r="C424" s="129"/>
      <c r="D424" s="118"/>
      <c r="E424" s="62"/>
      <c r="F424" s="62"/>
      <c r="G424" s="63"/>
      <c r="H424" s="64"/>
    </row>
    <row r="425" spans="1:8" s="65" customFormat="1" x14ac:dyDescent="0.25">
      <c r="A425" s="133"/>
      <c r="B425" s="133"/>
      <c r="C425" s="129"/>
      <c r="D425" s="118"/>
      <c r="E425" s="62"/>
      <c r="F425" s="62"/>
      <c r="G425" s="63"/>
      <c r="H425" s="64"/>
    </row>
    <row r="426" spans="1:8" s="65" customFormat="1" x14ac:dyDescent="0.25">
      <c r="A426" s="133"/>
      <c r="B426" s="133"/>
      <c r="C426" s="129"/>
      <c r="D426" s="118"/>
      <c r="E426" s="62"/>
      <c r="F426" s="62"/>
      <c r="G426" s="63"/>
      <c r="H426" s="64"/>
    </row>
    <row r="427" spans="1:8" s="65" customFormat="1" x14ac:dyDescent="0.25">
      <c r="A427" s="133"/>
      <c r="B427" s="133"/>
      <c r="C427" s="129"/>
      <c r="D427" s="118"/>
      <c r="E427" s="62"/>
      <c r="F427" s="62"/>
      <c r="G427" s="63"/>
      <c r="H427" s="64"/>
    </row>
    <row r="428" spans="1:8" s="65" customFormat="1" x14ac:dyDescent="0.25">
      <c r="A428" s="133"/>
      <c r="B428" s="133"/>
      <c r="C428" s="129"/>
      <c r="D428" s="118"/>
      <c r="E428" s="62"/>
      <c r="F428" s="62"/>
      <c r="G428" s="63"/>
      <c r="H428" s="64"/>
    </row>
    <row r="429" spans="1:8" s="65" customFormat="1" x14ac:dyDescent="0.25">
      <c r="A429" s="133"/>
      <c r="B429" s="133"/>
      <c r="C429" s="129"/>
      <c r="D429" s="118"/>
      <c r="E429" s="62"/>
      <c r="F429" s="62"/>
      <c r="G429" s="63"/>
      <c r="H429" s="64"/>
    </row>
    <row r="430" spans="1:8" s="65" customFormat="1" x14ac:dyDescent="0.25">
      <c r="A430" s="133"/>
      <c r="B430" s="133"/>
      <c r="C430" s="129"/>
      <c r="D430" s="118"/>
      <c r="E430" s="62"/>
      <c r="F430" s="62"/>
      <c r="G430" s="63"/>
      <c r="H430" s="64"/>
    </row>
    <row r="431" spans="1:8" s="65" customFormat="1" x14ac:dyDescent="0.25">
      <c r="A431" s="133"/>
      <c r="B431" s="133"/>
      <c r="C431" s="129"/>
      <c r="D431" s="118"/>
      <c r="E431" s="62"/>
      <c r="F431" s="62"/>
      <c r="G431" s="63"/>
      <c r="H431" s="64"/>
    </row>
    <row r="432" spans="1:8" s="65" customFormat="1" x14ac:dyDescent="0.25">
      <c r="A432" s="133"/>
      <c r="B432" s="133"/>
      <c r="C432" s="129"/>
      <c r="D432" s="118"/>
      <c r="E432" s="62"/>
      <c r="F432" s="62"/>
      <c r="G432" s="63"/>
      <c r="H432" s="64"/>
    </row>
    <row r="433" spans="1:8" s="65" customFormat="1" x14ac:dyDescent="0.25">
      <c r="A433" s="133"/>
      <c r="B433" s="133"/>
      <c r="C433" s="129"/>
      <c r="D433" s="118"/>
      <c r="E433" s="62"/>
      <c r="F433" s="62"/>
      <c r="G433" s="63"/>
      <c r="H433" s="64"/>
    </row>
    <row r="434" spans="1:8" s="65" customFormat="1" x14ac:dyDescent="0.25">
      <c r="A434" s="133"/>
      <c r="B434" s="133"/>
      <c r="C434" s="129"/>
      <c r="D434" s="118"/>
      <c r="E434" s="62"/>
      <c r="F434" s="62"/>
      <c r="G434" s="63"/>
      <c r="H434" s="64"/>
    </row>
    <row r="435" spans="1:8" s="61" customFormat="1" x14ac:dyDescent="0.25">
      <c r="A435" s="162"/>
      <c r="B435" s="162"/>
      <c r="C435" s="90"/>
      <c r="D435" s="57"/>
      <c r="E435" s="58"/>
      <c r="F435" s="58"/>
      <c r="G435" s="59"/>
      <c r="H435" s="60"/>
    </row>
    <row r="436" spans="1:8" s="65" customFormat="1" x14ac:dyDescent="0.25">
      <c r="A436" s="136"/>
      <c r="B436" s="137"/>
      <c r="C436" s="138"/>
      <c r="D436" s="139"/>
      <c r="E436" s="140"/>
      <c r="F436" s="140"/>
      <c r="G436" s="141"/>
      <c r="H436" s="137"/>
    </row>
    <row r="438" spans="1:8" s="65" customFormat="1" x14ac:dyDescent="0.25">
      <c r="A438" s="56"/>
      <c r="B438" s="64"/>
      <c r="C438" s="129"/>
      <c r="D438" s="118"/>
      <c r="E438" s="62"/>
      <c r="F438" s="62"/>
      <c r="G438" s="63"/>
      <c r="H438" s="64"/>
    </row>
    <row r="439" spans="1:8" s="65" customFormat="1" x14ac:dyDescent="0.25">
      <c r="A439" s="20" t="s">
        <v>11</v>
      </c>
      <c r="B439" s="21" t="s">
        <v>10</v>
      </c>
      <c r="C439" s="20" t="s">
        <v>21</v>
      </c>
      <c r="D439" s="20" t="s">
        <v>9</v>
      </c>
      <c r="E439" s="22" t="s">
        <v>12</v>
      </c>
      <c r="F439" s="22" t="s">
        <v>40</v>
      </c>
      <c r="G439" s="22" t="s">
        <v>13</v>
      </c>
      <c r="H439" s="21" t="s">
        <v>81</v>
      </c>
    </row>
    <row r="440" spans="1:8" s="65" customFormat="1" x14ac:dyDescent="0.25">
      <c r="A440" s="136"/>
      <c r="B440" s="137"/>
      <c r="C440" s="138"/>
      <c r="D440" s="139"/>
      <c r="E440" s="140"/>
      <c r="F440" s="140"/>
      <c r="G440" s="141"/>
      <c r="H440" s="137"/>
    </row>
    <row r="441" spans="1:8" s="65" customFormat="1" x14ac:dyDescent="0.25">
      <c r="A441" s="136"/>
      <c r="B441" s="137"/>
      <c r="C441" s="138"/>
      <c r="D441" s="139"/>
      <c r="E441" s="140"/>
      <c r="F441" s="140"/>
      <c r="G441" s="141"/>
      <c r="H441" s="137"/>
    </row>
    <row r="442" spans="1:8" s="65" customFormat="1" x14ac:dyDescent="0.25">
      <c r="A442" s="136"/>
      <c r="B442" s="137"/>
      <c r="C442" s="138"/>
      <c r="D442" s="139"/>
      <c r="E442" s="140"/>
      <c r="F442" s="140"/>
      <c r="G442" s="141"/>
      <c r="H442" s="137"/>
    </row>
    <row r="443" spans="1:8" s="65" customFormat="1" x14ac:dyDescent="0.25">
      <c r="A443" s="136"/>
      <c r="B443" s="137"/>
      <c r="C443" s="138"/>
      <c r="D443" s="139"/>
      <c r="E443" s="142"/>
      <c r="F443" s="140"/>
      <c r="G443" s="141"/>
      <c r="H443" s="137"/>
    </row>
    <row r="444" spans="1:8" s="65" customFormat="1" x14ac:dyDescent="0.25">
      <c r="A444" s="136"/>
      <c r="B444" s="137"/>
      <c r="C444" s="138"/>
      <c r="D444" s="139"/>
      <c r="E444" s="142"/>
      <c r="F444" s="140"/>
      <c r="G444" s="141"/>
      <c r="H444" s="137"/>
    </row>
    <row r="445" spans="1:8" s="65" customFormat="1" x14ac:dyDescent="0.25">
      <c r="A445" s="136"/>
      <c r="B445" s="137"/>
      <c r="C445" s="138"/>
      <c r="D445" s="139"/>
      <c r="E445" s="142"/>
      <c r="F445" s="140"/>
      <c r="G445" s="141"/>
      <c r="H445" s="137"/>
    </row>
    <row r="446" spans="1:8" x14ac:dyDescent="0.25">
      <c r="B446" s="11" t="s">
        <v>70</v>
      </c>
      <c r="C446" s="9"/>
      <c r="E446" s="142"/>
    </row>
    <row r="447" spans="1:8" x14ac:dyDescent="0.25">
      <c r="B447" s="7" t="s">
        <v>69</v>
      </c>
      <c r="C447" s="9"/>
      <c r="E447" s="142"/>
    </row>
    <row r="448" spans="1:8" s="13" customFormat="1" x14ac:dyDescent="0.25">
      <c r="A448" s="14"/>
      <c r="B448" s="13" t="s">
        <v>75</v>
      </c>
      <c r="C448" s="14"/>
      <c r="D448" s="14"/>
      <c r="E448" s="142"/>
      <c r="G448" s="17"/>
    </row>
    <row r="449" spans="2:5" x14ac:dyDescent="0.25">
      <c r="B449" s="12"/>
      <c r="E449" s="142"/>
    </row>
    <row r="450" spans="2:5" x14ac:dyDescent="0.25">
      <c r="E450" s="142"/>
    </row>
    <row r="451" spans="2:5" x14ac:dyDescent="0.25">
      <c r="B451" s="2" t="s">
        <v>116</v>
      </c>
      <c r="E451" s="142"/>
    </row>
    <row r="452" spans="2:5" x14ac:dyDescent="0.25">
      <c r="E452" s="142"/>
    </row>
    <row r="453" spans="2:5" x14ac:dyDescent="0.25">
      <c r="E453" s="142"/>
    </row>
    <row r="454" spans="2:5" ht="23.25" x14ac:dyDescent="0.25">
      <c r="B454" s="119"/>
    </row>
    <row r="455" spans="2:5" x14ac:dyDescent="0.25">
      <c r="B455" s="6"/>
    </row>
    <row r="456" spans="2:5" x14ac:dyDescent="0.25">
      <c r="B456" s="6"/>
    </row>
    <row r="459" spans="2:5" x14ac:dyDescent="0.25">
      <c r="B459" s="6"/>
    </row>
    <row r="460" spans="2:5" x14ac:dyDescent="0.25">
      <c r="B460" s="6"/>
    </row>
  </sheetData>
  <pageMargins left="0.11811023622047245" right="0.11811023622047245" top="0.74803149606299213" bottom="0.74803149606299213" header="0.31496062992125984" footer="0.31496062992125984"/>
  <pageSetup paperSize="8" orientation="landscape" r:id="rId1"/>
  <headerFooter>
    <oddFooter>&amp;R&amp;Z&amp;F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sch8753516</cp:lastModifiedBy>
  <cp:lastPrinted>2022-10-21T10:45:46Z</cp:lastPrinted>
  <dcterms:created xsi:type="dcterms:W3CDTF">2015-03-03T14:44:58Z</dcterms:created>
  <dcterms:modified xsi:type="dcterms:W3CDTF">2023-07-13T08:13:04Z</dcterms:modified>
</cp:coreProperties>
</file>